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Vertrieb\0000- Marketing\03 Dokumente\02 Broschüren &amp; Factsheets\BAS\08 ROI-Rechner\"/>
    </mc:Choice>
  </mc:AlternateContent>
  <xr:revisionPtr revIDLastSave="0" documentId="13_ncr:1_{F9AEBBEC-868A-4BBF-AD22-1C6E634ADBCA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ROI-Rechner INWAY - German" sheetId="1" r:id="rId1"/>
    <sheet name="ROI-Rechner INWAY - English" sheetId="2" r:id="rId2"/>
  </sheets>
  <calcPr calcId="191029" calcOnSave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7" i="2" l="1"/>
  <c r="B26" i="2"/>
  <c r="B25" i="2"/>
  <c r="B29" i="2" s="1"/>
  <c r="G11" i="2"/>
  <c r="G12" i="2" s="1"/>
  <c r="B11" i="2"/>
  <c r="G13" i="2" l="1"/>
  <c r="B12" i="2" s="1"/>
  <c r="B13" i="2" s="1"/>
  <c r="B14" i="2" s="1"/>
  <c r="B16" i="2" s="1"/>
  <c r="B20" i="2" s="1"/>
  <c r="B21" i="2" s="1"/>
  <c r="B31" i="2" s="1"/>
  <c r="B22" i="2"/>
  <c r="B32" i="2" l="1"/>
  <c r="B27" i="1" l="1"/>
  <c r="B26" i="1"/>
  <c r="B25" i="1"/>
  <c r="B11" i="1" l="1"/>
  <c r="B29" i="1" l="1"/>
  <c r="G11" i="1"/>
  <c r="G12" i="1" s="1"/>
  <c r="B22" i="1" l="1"/>
  <c r="G13" i="1"/>
  <c r="B12" i="1" s="1"/>
  <c r="B13" i="1" s="1"/>
  <c r="B14" i="1" l="1"/>
  <c r="B16" i="1" s="1"/>
  <c r="B20" i="1" s="1"/>
  <c r="B21" i="1" s="1"/>
  <c r="B31" i="1" l="1"/>
  <c r="B32" i="1"/>
</calcChain>
</file>

<file path=xl/sharedStrings.xml><?xml version="1.0" encoding="utf-8"?>
<sst xmlns="http://schemas.openxmlformats.org/spreadsheetml/2006/main" count="120" uniqueCount="94">
  <si>
    <t>Zeitersparnis am Tag in Stunden</t>
  </si>
  <si>
    <t>Zeitersparnis in der Woche</t>
  </si>
  <si>
    <t>Zeitersparnis pro Rechnung in Stunden</t>
  </si>
  <si>
    <t>Zeitersparnis pro Rechnung in Minuten</t>
  </si>
  <si>
    <t>Ersparnis an Zeit in der Woche in Minuten</t>
  </si>
  <si>
    <t>Ersparnis an Zeit in der Woche in Stunden</t>
  </si>
  <si>
    <t>Stundensatz der Buchhaltungskraft (Bruttolohn) in Euro</t>
  </si>
  <si>
    <t>Ersparnis pro Jahr</t>
  </si>
  <si>
    <t>Preisinformation netto o. Ust</t>
  </si>
  <si>
    <t>Werte</t>
  </si>
  <si>
    <t>Ihre Daten</t>
  </si>
  <si>
    <t>Ersparnis an Zeit im Monat in Stunden</t>
  </si>
  <si>
    <t>Euro</t>
  </si>
  <si>
    <t>Rechnungen über alle Mandanten</t>
  </si>
  <si>
    <t>Jeder weitere Mandant</t>
  </si>
  <si>
    <t>Unbegrenzte Mandantenanzahl</t>
  </si>
  <si>
    <t>Tagessatz</t>
  </si>
  <si>
    <t>Wert</t>
  </si>
  <si>
    <t>Rechnungen pro Mandant / Woche (Durchschnitt)</t>
  </si>
  <si>
    <t>Anzahl der Mandanten</t>
  </si>
  <si>
    <t>Gemeinkostenzuschlag in % 
(Sozialversicherungsanteil AG 20 %, Umlagen GK, etc.)</t>
  </si>
  <si>
    <t>Anzahl der Rechnungen in der Woche</t>
  </si>
  <si>
    <t>Summe</t>
  </si>
  <si>
    <t>Monaten</t>
  </si>
  <si>
    <t>Jahren</t>
  </si>
  <si>
    <t>Grundlizenz (1 Mandant)</t>
  </si>
  <si>
    <t xml:space="preserve">  </t>
  </si>
  <si>
    <t>Ersparnis an Kosten pro Rechnung in Euro</t>
  </si>
  <si>
    <t xml:space="preserve"> Stück</t>
  </si>
  <si>
    <t xml:space="preserve"> Einheit</t>
  </si>
  <si>
    <t xml:space="preserve"> Minuten</t>
  </si>
  <si>
    <t xml:space="preserve"> Stunden</t>
  </si>
  <si>
    <t>Vergütung (in Euro)</t>
  </si>
  <si>
    <t>Erparnis Bruttolohn im Monat (in Euro)</t>
  </si>
  <si>
    <t>Ersparnis (in Euro)</t>
  </si>
  <si>
    <t>€</t>
  </si>
  <si>
    <t>Liste (€)</t>
  </si>
  <si>
    <t>Positiver ROI nach</t>
  </si>
  <si>
    <t>ROI-Berechnung: Bank Automation Suite von Inway</t>
  </si>
  <si>
    <t>Prozent</t>
  </si>
  <si>
    <t>Referenzdaten der BAS bei Kunden im Einsatz</t>
  </si>
  <si>
    <r>
      <t xml:space="preserve">Jeder Unternehmer fragt sich: Lohnt sich meine Investition? 
Mit dem </t>
    </r>
    <r>
      <rPr>
        <b/>
        <sz val="12"/>
        <color theme="1"/>
        <rFont val="Soho Gothic Pro Light"/>
        <family val="2"/>
      </rPr>
      <t>ROI-Rechner</t>
    </r>
    <r>
      <rPr>
        <sz val="12"/>
        <color theme="1"/>
        <rFont val="Soho Gothic Pro Light"/>
        <family val="2"/>
      </rPr>
      <t xml:space="preserve"> können Sie berechnen, wie schnell sich Ihre </t>
    </r>
    <r>
      <rPr>
        <b/>
        <sz val="12"/>
        <color theme="1"/>
        <rFont val="Soho Gothic Pro Light"/>
        <family val="2"/>
      </rPr>
      <t>Investition</t>
    </r>
    <r>
      <rPr>
        <sz val="12"/>
        <color theme="1"/>
        <rFont val="Soho Gothic Pro Light"/>
        <family val="2"/>
      </rPr>
      <t xml:space="preserve"> in die Bank Automation Suite (BAS) von Inway </t>
    </r>
    <r>
      <rPr>
        <b/>
        <sz val="12"/>
        <color theme="1"/>
        <rFont val="Soho Gothic Pro Light"/>
        <family val="2"/>
      </rPr>
      <t>amortisiert</t>
    </r>
    <r>
      <rPr>
        <sz val="12"/>
        <color theme="1"/>
        <rFont val="Soho Gothic Pro Light"/>
        <family val="2"/>
      </rPr>
      <t>.</t>
    </r>
  </si>
  <si>
    <t xml:space="preserve">                   graue Felder bitte ausfüllen</t>
  </si>
  <si>
    <t>RETURN ON INVESTMENT    |    BANK AUTOMATION SUITE</t>
  </si>
  <si>
    <t xml:space="preserve">Schulung/Einweisung/Optimierung (Erfahrungswert 2 Tage) </t>
  </si>
  <si>
    <t>Installation/Einrichtung (Schätzung: 1 Tag)</t>
  </si>
  <si>
    <t>Lizenzen Bank Automation Suite (BAS)</t>
  </si>
  <si>
    <t>* Wartungsentgelte von 16% werden erst ab einer Armortisationszeit &gt; 1 Jahr berücksichtigt</t>
  </si>
  <si>
    <t>Ersparnis Lohn + Gemeinkosten im Monat</t>
  </si>
  <si>
    <t>Every entrepreneur is wondering: How much is the profit of my investment?  
This  issue is exactly answered by the ROI-calculator for the Inway-module "Bank Automation Suite".</t>
  </si>
  <si>
    <t>ROI-Calculation: Bank Automation Suite of Inway</t>
  </si>
  <si>
    <t xml:space="preserve">                   Please fill out these fields</t>
  </si>
  <si>
    <t>Your data</t>
  </si>
  <si>
    <t>Values</t>
  </si>
  <si>
    <t>Unit</t>
  </si>
  <si>
    <t>Reference date of the add-on in use</t>
  </si>
  <si>
    <t>Value</t>
  </si>
  <si>
    <t>piece</t>
  </si>
  <si>
    <t>minutes</t>
  </si>
  <si>
    <t>hours</t>
  </si>
  <si>
    <t>percent</t>
  </si>
  <si>
    <t>Invoice per client / week (average)</t>
  </si>
  <si>
    <t>Number of clients</t>
  </si>
  <si>
    <t>Invoices for all clients</t>
  </si>
  <si>
    <t>Saving of time per week (in minutes)</t>
  </si>
  <si>
    <t>Saving of time per week (in hours)</t>
  </si>
  <si>
    <t>Saving of time per month (in hours)</t>
  </si>
  <si>
    <t>hourly rate of accounting fte (gross pay) in Euro</t>
  </si>
  <si>
    <t>Savings of pre-tax pay per month</t>
  </si>
  <si>
    <t>Overhead rate in % 
(payroll taxes 20 %, etc.)</t>
  </si>
  <si>
    <t>Number of invoices per week</t>
  </si>
  <si>
    <t>Saving of time per day (in hours)</t>
  </si>
  <si>
    <t>Saving of time per week</t>
  </si>
  <si>
    <t>Saving of time per invoice (in hours)</t>
  </si>
  <si>
    <t>Saving of time per invoice (in minutes)</t>
  </si>
  <si>
    <t>Saving (in Euro)</t>
  </si>
  <si>
    <t>Saving of salary + overhead rate per month</t>
  </si>
  <si>
    <t>Saving per year</t>
  </si>
  <si>
    <t>Saving in cost per invoice in Euro</t>
  </si>
  <si>
    <t>Costs (in Euro)</t>
  </si>
  <si>
    <t>License fee Bank Automation Suite</t>
  </si>
  <si>
    <t>Maintenance Bank Automation Suite 16%</t>
  </si>
  <si>
    <t>Installation / configuration (estimate: 2 days)</t>
  </si>
  <si>
    <t>Positive ROI after</t>
  </si>
  <si>
    <t>month</t>
  </si>
  <si>
    <t>years</t>
  </si>
  <si>
    <t xml:space="preserve">*Only maintenance fees with more than one year of amortization are relevant </t>
  </si>
  <si>
    <t>Basic license (1 client)</t>
  </si>
  <si>
    <t>Each additional client</t>
  </si>
  <si>
    <t>unlimited number of clients</t>
  </si>
  <si>
    <t>Daily rate</t>
  </si>
  <si>
    <t>Priceinformation (net price)</t>
  </si>
  <si>
    <t>Price (€)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</si>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</sst>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"/>
    <numFmt numFmtId="165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2"/>
      <color theme="1"/>
      <name val="Soho Gothic Pro Light"/>
      <family val="2"/>
    </font>
    <font>
      <sz val="12"/>
      <color theme="1"/>
      <name val="Soho Gothic Pro Light"/>
      <family val="2"/>
    </font>
    <font>
      <sz val="12"/>
      <name val="Soho Gothic Pro Light"/>
      <family val="2"/>
    </font>
    <font>
      <sz val="11"/>
      <color theme="1"/>
      <name val="Soho Gothic Pro Light"/>
      <family val="2"/>
    </font>
    <font>
      <sz val="11"/>
      <name val="Soho Gothic Pro Light"/>
      <family val="2"/>
    </font>
    <font>
      <b/>
      <sz val="11"/>
      <color theme="1"/>
      <name val="Soho Gothic Pro Light"/>
      <family val="2"/>
    </font>
    <font>
      <b/>
      <sz val="12"/>
      <color theme="0"/>
      <name val="Soho Gothic Pro Light"/>
      <family val="2"/>
    </font>
    <font>
      <b/>
      <sz val="11"/>
      <color theme="0"/>
      <name val="Soho Gothic Pro Light"/>
      <family val="2"/>
    </font>
    <font>
      <b/>
      <i/>
      <sz val="11"/>
      <color theme="1"/>
      <name val="Soho Gothic Pro Light"/>
      <family val="2"/>
    </font>
    <font>
      <sz val="11"/>
      <color theme="4"/>
      <name val="Soho Gothic Pro Light"/>
      <family val="2"/>
    </font>
    <font>
      <b/>
      <sz val="11"/>
      <color theme="4"/>
      <name val="Soho Gothic Pro Light"/>
      <family val="2"/>
    </font>
    <font>
      <b/>
      <i/>
      <sz val="11"/>
      <color theme="4"/>
      <name val="Soho Gothic Pro Light"/>
      <family val="2"/>
    </font>
    <font>
      <sz val="26"/>
      <color rgb="FF00A9BA"/>
      <name val="Soho Gothic Pro Light"/>
      <family val="2"/>
    </font>
    <font>
      <sz val="16"/>
      <color theme="0"/>
      <name val="Soho Gothic Pro Light"/>
      <family val="2"/>
    </font>
    <font>
      <sz val="11"/>
      <color theme="3"/>
      <name val="Soho Gothic Pro Light"/>
      <family val="2"/>
    </font>
    <font>
      <b/>
      <sz val="11"/>
      <color theme="3"/>
      <name val="Soho Gothic Pro Light"/>
      <family val="2"/>
    </font>
    <font>
      <sz val="10"/>
      <color theme="1"/>
      <name val="Soho Gothic Pro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08234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0" borderId="2" applyNumberFormat="0" applyFill="0" applyAlignment="0" applyProtection="0"/>
  </cellStyleXfs>
  <cellXfs count="58">
    <xf numFmtId="0" fontId="0" fillId="0" borderId="0" xfId="0"/>
    <xf numFmtId="0" fontId="18" fillId="0" borderId="0" xfId="6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9" fillId="6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8" fillId="5" borderId="0" xfId="3" applyFont="1" applyFill="1" applyBorder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2" fillId="6" borderId="0" xfId="4" applyFont="1" applyFill="1" applyProtection="1">
      <protection locked="0"/>
    </xf>
    <xf numFmtId="0" fontId="12" fillId="6" borderId="0" xfId="4" applyFont="1" applyFill="1" applyAlignment="1" applyProtection="1">
      <alignment horizontal="center"/>
      <protection locked="0"/>
    </xf>
    <xf numFmtId="0" fontId="12" fillId="0" borderId="0" xfId="4" applyFont="1" applyFill="1" applyProtection="1">
      <protection locked="0"/>
    </xf>
    <xf numFmtId="0" fontId="12" fillId="8" borderId="0" xfId="4" applyFont="1" applyFill="1" applyAlignment="1" applyProtection="1">
      <alignment horizontal="left"/>
      <protection locked="0"/>
    </xf>
    <xf numFmtId="0" fontId="12" fillId="8" borderId="0" xfId="4" applyFont="1" applyFill="1" applyAlignment="1" applyProtection="1">
      <alignment horizontal="center"/>
      <protection locked="0"/>
    </xf>
    <xf numFmtId="3" fontId="10" fillId="5" borderId="0" xfId="3" applyNumberFormat="1" applyFont="1" applyFill="1" applyBorder="1" applyAlignment="1" applyProtection="1">
      <alignment horizontal="right" indent="2"/>
      <protection locked="0"/>
    </xf>
    <xf numFmtId="0" fontId="9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9" fontId="10" fillId="5" borderId="0" xfId="2" applyFont="1" applyFill="1" applyBorder="1" applyAlignment="1" applyProtection="1">
      <alignment horizontal="right" vertical="top" indent="2"/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horizontal="right" wrapText="1" indent="2"/>
      <protection locked="0"/>
    </xf>
    <xf numFmtId="0" fontId="13" fillId="6" borderId="0" xfId="4" applyFont="1" applyFill="1" applyAlignment="1" applyProtection="1">
      <alignment horizontal="center"/>
      <protection locked="0"/>
    </xf>
    <xf numFmtId="0" fontId="13" fillId="6" borderId="0" xfId="4" applyFont="1" applyFill="1" applyAlignment="1" applyProtection="1">
      <alignment horizontal="left"/>
      <protection locked="0"/>
    </xf>
    <xf numFmtId="44" fontId="14" fillId="0" borderId="0" xfId="1" applyFont="1" applyAlignment="1" applyProtection="1">
      <alignment horizontal="right" indent="2"/>
      <protection locked="0"/>
    </xf>
    <xf numFmtId="0" fontId="12" fillId="8" borderId="0" xfId="4" applyFont="1" applyFill="1" applyProtection="1">
      <protection locked="0"/>
    </xf>
    <xf numFmtId="0" fontId="12" fillId="8" borderId="0" xfId="4" applyFont="1" applyFill="1" applyAlignment="1" applyProtection="1">
      <alignment horizontal="right" indent="2"/>
      <protection locked="0"/>
    </xf>
    <xf numFmtId="0" fontId="13" fillId="8" borderId="0" xfId="4" applyFont="1" applyFill="1" applyAlignment="1" applyProtection="1">
      <alignment horizontal="left"/>
      <protection locked="0"/>
    </xf>
    <xf numFmtId="0" fontId="13" fillId="8" borderId="0" xfId="4" applyFont="1" applyFill="1" applyAlignment="1" applyProtection="1">
      <alignment horizontal="left"/>
      <protection locked="0"/>
    </xf>
    <xf numFmtId="0" fontId="9" fillId="0" borderId="0" xfId="0" applyFont="1" applyFill="1" applyProtection="1">
      <protection locked="0"/>
    </xf>
    <xf numFmtId="165" fontId="9" fillId="0" borderId="0" xfId="0" applyNumberFormat="1" applyFont="1" applyFill="1" applyAlignment="1" applyProtection="1">
      <alignment horizontal="right" indent="1"/>
      <protection locked="0"/>
    </xf>
    <xf numFmtId="0" fontId="11" fillId="0" borderId="0" xfId="0" applyFont="1" applyFill="1" applyAlignment="1" applyProtection="1">
      <alignment horizontal="right"/>
      <protection locked="0"/>
    </xf>
    <xf numFmtId="44" fontId="9" fillId="0" borderId="0" xfId="1" applyFont="1" applyFill="1" applyAlignment="1" applyProtection="1">
      <alignment horizontal="right" indent="1"/>
      <protection locked="0"/>
    </xf>
    <xf numFmtId="0" fontId="12" fillId="7" borderId="0" xfId="5" applyFont="1" applyFill="1" applyAlignment="1" applyProtection="1">
      <alignment horizontal="left"/>
      <protection locked="0"/>
    </xf>
    <xf numFmtId="0" fontId="12" fillId="7" borderId="0" xfId="5" applyFont="1" applyFill="1" applyProtection="1">
      <protection locked="0"/>
    </xf>
    <xf numFmtId="0" fontId="9" fillId="7" borderId="0" xfId="0" applyFont="1" applyFill="1" applyProtection="1">
      <protection locked="0"/>
    </xf>
    <xf numFmtId="0" fontId="9" fillId="7" borderId="0" xfId="0" applyFont="1" applyFill="1" applyProtection="1">
      <protection locked="0"/>
    </xf>
    <xf numFmtId="0" fontId="0" fillId="7" borderId="0" xfId="0" applyFill="1" applyProtection="1">
      <protection locked="0"/>
    </xf>
    <xf numFmtId="0" fontId="0" fillId="7" borderId="0" xfId="0" applyFill="1" applyProtection="1">
      <protection locked="0"/>
    </xf>
    <xf numFmtId="0" fontId="22" fillId="0" borderId="0" xfId="0" applyFont="1" applyAlignment="1" applyProtection="1">
      <alignment horizontal="left"/>
      <protection locked="0"/>
    </xf>
    <xf numFmtId="3" fontId="15" fillId="0" borderId="0" xfId="0" applyNumberFormat="1" applyFont="1" applyFill="1" applyBorder="1" applyAlignment="1" applyProtection="1">
      <alignment horizontal="right" indent="2"/>
    </xf>
    <xf numFmtId="165" fontId="15" fillId="0" borderId="0" xfId="1" applyNumberFormat="1" applyFont="1" applyFill="1" applyBorder="1" applyAlignment="1" applyProtection="1">
      <alignment horizontal="right" indent="2"/>
    </xf>
    <xf numFmtId="3" fontId="16" fillId="0" borderId="0" xfId="1" applyNumberFormat="1" applyFont="1" applyFill="1" applyBorder="1" applyAlignment="1" applyProtection="1">
      <alignment horizontal="right" indent="2"/>
    </xf>
    <xf numFmtId="4" fontId="17" fillId="0" borderId="0" xfId="1" applyNumberFormat="1" applyFont="1" applyFill="1" applyBorder="1" applyAlignment="1" applyProtection="1">
      <alignment horizontal="right" indent="2"/>
    </xf>
    <xf numFmtId="165" fontId="9" fillId="0" borderId="0" xfId="0" applyNumberFormat="1" applyFont="1" applyFill="1" applyAlignment="1" applyProtection="1">
      <alignment horizontal="right" indent="1"/>
    </xf>
    <xf numFmtId="165" fontId="11" fillId="0" borderId="0" xfId="0" applyNumberFormat="1" applyFont="1" applyFill="1" applyAlignment="1" applyProtection="1">
      <alignment horizontal="right" indent="1"/>
    </xf>
    <xf numFmtId="164" fontId="12" fillId="7" borderId="0" xfId="5" applyNumberFormat="1" applyFont="1" applyFill="1" applyProtection="1"/>
    <xf numFmtId="165" fontId="9" fillId="0" borderId="0" xfId="1" applyNumberFormat="1" applyFont="1" applyFill="1" applyAlignment="1" applyProtection="1">
      <alignment horizontal="right" indent="1"/>
    </xf>
    <xf numFmtId="0" fontId="21" fillId="0" borderId="0" xfId="0" applyFont="1" applyAlignment="1" applyProtection="1">
      <alignment horizontal="right" indent="2"/>
    </xf>
    <xf numFmtId="0" fontId="20" fillId="0" borderId="0" xfId="0" applyFont="1" applyAlignment="1" applyProtection="1">
      <alignment horizontal="right" indent="2"/>
    </xf>
    <xf numFmtId="0" fontId="20" fillId="0" borderId="0" xfId="0" applyFont="1" applyFill="1" applyAlignment="1" applyProtection="1">
      <alignment horizontal="right" indent="2"/>
    </xf>
    <xf numFmtId="0" fontId="12" fillId="8" borderId="0" xfId="4" applyFont="1" applyFill="1" applyAlignment="1" applyProtection="1">
      <alignment horizontal="right"/>
      <protection locked="0"/>
    </xf>
    <xf numFmtId="0" fontId="22" fillId="0" borderId="0" xfId="0" applyFont="1" applyProtection="1">
      <protection locked="0"/>
    </xf>
    <xf numFmtId="0" fontId="9" fillId="0" borderId="0" xfId="0" applyFont="1" applyProtection="1"/>
  </cellXfs>
  <cellStyles count="7">
    <cellStyle name="Akzent1" xfId="4" builtinId="29"/>
    <cellStyle name="Akzent2" xfId="5" builtinId="33"/>
    <cellStyle name="Eingabe" xfId="3" builtinId="20"/>
    <cellStyle name="Prozent" xfId="2" builtinId="5"/>
    <cellStyle name="Standard" xfId="0" builtinId="0"/>
    <cellStyle name="Überschrift 1" xfId="6" builtinId="16"/>
    <cellStyle name="Währung" xfId="1" builtinId="4"/>
  </cellStyles>
  <dxfs count="0"/>
  <tableStyles count="0" defaultTableStyle="TableStyleMedium2" defaultPivotStyle="PivotStyleLight16"/>
  <colors>
    <mruColors>
      <color rgb="FFF08234"/>
      <color rgb="FF00A9BA"/>
      <color rgb="FFFF8900"/>
      <color rgb="FFFCBF52"/>
      <color rgb="FFFFD54F"/>
      <color rgb="FF959A9D"/>
      <color rgb="FFE0E0E0"/>
      <color rgb="FF90CDD5"/>
      <color rgb="FFF8A666"/>
      <color rgb="FFF5CB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svg"/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676275</xdr:colOff>
      <xdr:row>0</xdr:row>
      <xdr:rowOff>146350</xdr:rowOff>
    </xdr:from>
    <xdr:to>
      <xdr:col>8</xdr:col>
      <xdr:colOff>601977</xdr:colOff>
      <xdr:row>0</xdr:row>
      <xdr:rowOff>656565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6375" y="146350"/>
          <a:ext cx="1384300" cy="512123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4</xdr:row>
      <xdr:rowOff>114300</xdr:rowOff>
    </xdr:from>
    <xdr:to>
      <xdr:col>0</xdr:col>
      <xdr:colOff>481641</xdr:colOff>
      <xdr:row>6</xdr:row>
      <xdr:rowOff>732</xdr:rowOff>
    </xdr:to>
    <xdr:pic>
      <xdr:nvPicPr>
        <xdr:cNvPr id="6" name="Grafik 5" descr="Stift">
          <a:extLst>
            <a:ext uri="{FF2B5EF4-FFF2-40B4-BE49-F238E27FC236}">
              <a16:creationId xmlns:a16="http://schemas.microsoft.com/office/drawing/2014/main" id="{B9F75EE2-9A69-4D14-9936-30793A818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7000" y="2120900"/>
          <a:ext cx="355600" cy="355600"/>
        </a:xfrm>
        <a:prstGeom prst="rect">
          <a:avLst/>
        </a:prstGeom>
      </xdr:spPr>
    </xdr:pic>
    <xdr:clientData/>
  </xdr:twoCellAnchor>
  <xdr:twoCellAnchor editAs="oneCell">
    <xdr:from>
      <xdr:col>1</xdr:col>
      <xdr:colOff>1316303</xdr:colOff>
      <xdr:row>7</xdr:row>
      <xdr:rowOff>140530</xdr:rowOff>
    </xdr:from>
    <xdr:to>
      <xdr:col>2</xdr:col>
      <xdr:colOff>9525</xdr:colOff>
      <xdr:row>8</xdr:row>
      <xdr:rowOff>174931</xdr:rowOff>
    </xdr:to>
    <xdr:pic>
      <xdr:nvPicPr>
        <xdr:cNvPr id="7" name="Grafik 6" descr="Stift">
          <a:extLst>
            <a:ext uri="{FF2B5EF4-FFF2-40B4-BE49-F238E27FC236}">
              <a16:creationId xmlns:a16="http://schemas.microsoft.com/office/drawing/2014/main" id="{413C548F-D3D8-4A2D-BDCD-7BAE0D42A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278703" y="2845630"/>
          <a:ext cx="150547" cy="301101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1295400</xdr:colOff>
      <xdr:row>8</xdr:row>
      <xdr:rowOff>136259</xdr:rowOff>
    </xdr:from>
    <xdr:to>
      <xdr:col>2</xdr:col>
      <xdr:colOff>3810</xdr:colOff>
      <xdr:row>10</xdr:row>
      <xdr:rowOff>1903</xdr:rowOff>
    </xdr:to>
    <xdr:pic>
      <xdr:nvPicPr>
        <xdr:cNvPr id="8" name="Grafik 7" descr="Stift">
          <a:extLst>
            <a:ext uri="{FF2B5EF4-FFF2-40B4-BE49-F238E27FC236}">
              <a16:creationId xmlns:a16="http://schemas.microsoft.com/office/drawing/2014/main" id="{77B9DABD-2C30-4630-AEEC-EAF805E7D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204460" y="2978519"/>
          <a:ext cx="251460" cy="231404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1295400</xdr:colOff>
      <xdr:row>15</xdr:row>
      <xdr:rowOff>114300</xdr:rowOff>
    </xdr:from>
    <xdr:to>
      <xdr:col>2</xdr:col>
      <xdr:colOff>0</xdr:colOff>
      <xdr:row>16</xdr:row>
      <xdr:rowOff>175888</xdr:rowOff>
    </xdr:to>
    <xdr:pic>
      <xdr:nvPicPr>
        <xdr:cNvPr id="9" name="Grafik 8" descr="Stift">
          <a:extLst>
            <a:ext uri="{FF2B5EF4-FFF2-40B4-BE49-F238E27FC236}">
              <a16:creationId xmlns:a16="http://schemas.microsoft.com/office/drawing/2014/main" id="{1FCB03FA-15CB-452A-8905-61687086C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204460" y="4236720"/>
          <a:ext cx="266700" cy="244468"/>
        </a:xfrm>
        <a:prstGeom prst="rect">
          <a:avLst/>
        </a:prstGeom>
      </xdr:spPr>
    </xdr:pic>
    <xdr:clientData/>
  </xdr:twoCellAnchor>
  <xdr:twoCellAnchor editAs="oneCell">
    <xdr:from>
      <xdr:col>1</xdr:col>
      <xdr:colOff>1318260</xdr:colOff>
      <xdr:row>13</xdr:row>
      <xdr:rowOff>63869</xdr:rowOff>
    </xdr:from>
    <xdr:to>
      <xdr:col>2</xdr:col>
      <xdr:colOff>26670</xdr:colOff>
      <xdr:row>14</xdr:row>
      <xdr:rowOff>167638</xdr:rowOff>
    </xdr:to>
    <xdr:pic>
      <xdr:nvPicPr>
        <xdr:cNvPr id="10" name="Grafik 9" descr="Stift">
          <a:extLst>
            <a:ext uri="{FF2B5EF4-FFF2-40B4-BE49-F238E27FC236}">
              <a16:creationId xmlns:a16="http://schemas.microsoft.com/office/drawing/2014/main" id="{46C84DCA-EAE4-4B03-8D69-CD23A8AD8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4966335" y="4226294"/>
          <a:ext cx="165735" cy="3418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676275</xdr:colOff>
      <xdr:row>0</xdr:row>
      <xdr:rowOff>146350</xdr:rowOff>
    </xdr:from>
    <xdr:to>
      <xdr:col>8</xdr:col>
      <xdr:colOff>601977</xdr:colOff>
      <xdr:row>0</xdr:row>
      <xdr:rowOff>656565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A3C85DF-6B4E-4662-A671-6FC540D35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77525" y="146350"/>
          <a:ext cx="1373502" cy="510215"/>
        </a:xfrm>
        <a:prstGeom prst="rect">
          <a:avLst/>
        </a:prstGeom>
      </xdr:spPr>
    </xdr:pic>
    <xdr:clientData/>
  </xdr:twoCellAnchor>
  <xdr:twoCellAnchor editAs="oneCell">
    <xdr:from>
      <xdr:col>0</xdr:col>
      <xdr:colOff>127000</xdr:colOff>
      <xdr:row>4</xdr:row>
      <xdr:rowOff>114300</xdr:rowOff>
    </xdr:from>
    <xdr:to>
      <xdr:col>0</xdr:col>
      <xdr:colOff>481641</xdr:colOff>
      <xdr:row>6</xdr:row>
      <xdr:rowOff>732</xdr:rowOff>
    </xdr:to>
    <xdr:pic>
      <xdr:nvPicPr>
        <xdr:cNvPr id="3" name="Grafik 2" descr="Stift">
          <a:extLst>
            <a:ext uri="{FF2B5EF4-FFF2-40B4-BE49-F238E27FC236}">
              <a16:creationId xmlns:a16="http://schemas.microsoft.com/office/drawing/2014/main" id="{B8C65F7D-B934-4210-88C2-FA28F2F91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27000" y="2057400"/>
          <a:ext cx="354641" cy="391257"/>
        </a:xfrm>
        <a:prstGeom prst="rect">
          <a:avLst/>
        </a:prstGeom>
      </xdr:spPr>
    </xdr:pic>
    <xdr:clientData/>
  </xdr:twoCellAnchor>
  <xdr:twoCellAnchor editAs="oneCell">
    <xdr:from>
      <xdr:col>1</xdr:col>
      <xdr:colOff>1316303</xdr:colOff>
      <xdr:row>7</xdr:row>
      <xdr:rowOff>140530</xdr:rowOff>
    </xdr:from>
    <xdr:to>
      <xdr:col>2</xdr:col>
      <xdr:colOff>9525</xdr:colOff>
      <xdr:row>8</xdr:row>
      <xdr:rowOff>174931</xdr:rowOff>
    </xdr:to>
    <xdr:pic>
      <xdr:nvPicPr>
        <xdr:cNvPr id="4" name="Grafik 3" descr="Stift">
          <a:extLst>
            <a:ext uri="{FF2B5EF4-FFF2-40B4-BE49-F238E27FC236}">
              <a16:creationId xmlns:a16="http://schemas.microsoft.com/office/drawing/2014/main" id="{B5713D1F-E7DB-41B1-8FC2-1EA823E46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278703" y="2845630"/>
          <a:ext cx="150547" cy="301101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1295400</xdr:colOff>
      <xdr:row>8</xdr:row>
      <xdr:rowOff>136259</xdr:rowOff>
    </xdr:from>
    <xdr:to>
      <xdr:col>2</xdr:col>
      <xdr:colOff>3810</xdr:colOff>
      <xdr:row>10</xdr:row>
      <xdr:rowOff>1903</xdr:rowOff>
    </xdr:to>
    <xdr:pic>
      <xdr:nvPicPr>
        <xdr:cNvPr id="5" name="Grafik 4" descr="Stift">
          <a:extLst>
            <a:ext uri="{FF2B5EF4-FFF2-40B4-BE49-F238E27FC236}">
              <a16:creationId xmlns:a16="http://schemas.microsoft.com/office/drawing/2014/main" id="{852ECFAF-E531-41B2-B2CB-1A929785F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257800" y="3108059"/>
          <a:ext cx="165735" cy="341894"/>
        </a:xfrm>
        <a:prstGeom prst="rect">
          <a:avLst/>
        </a:prstGeom>
      </xdr:spPr>
    </xdr:pic>
    <xdr:clientData/>
  </xdr:twoCellAnchor>
  <xdr:twoCellAnchor editAs="oneCell">
    <xdr:from>
      <xdr:col>1</xdr:col>
      <xdr:colOff>1295400</xdr:colOff>
      <xdr:row>15</xdr:row>
      <xdr:rowOff>114300</xdr:rowOff>
    </xdr:from>
    <xdr:to>
      <xdr:col>2</xdr:col>
      <xdr:colOff>0</xdr:colOff>
      <xdr:row>16</xdr:row>
      <xdr:rowOff>175888</xdr:rowOff>
    </xdr:to>
    <xdr:pic>
      <xdr:nvPicPr>
        <xdr:cNvPr id="6" name="Grafik 5" descr="Stift">
          <a:extLst>
            <a:ext uri="{FF2B5EF4-FFF2-40B4-BE49-F238E27FC236}">
              <a16:creationId xmlns:a16="http://schemas.microsoft.com/office/drawing/2014/main" id="{D5B40EAC-E96C-490A-A0A4-67669C99A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257800" y="4752975"/>
          <a:ext cx="161925" cy="299713"/>
        </a:xfrm>
        <a:prstGeom prst="rect">
          <a:avLst/>
        </a:prstGeom>
      </xdr:spPr>
    </xdr:pic>
    <xdr:clientData/>
  </xdr:twoCellAnchor>
  <xdr:twoCellAnchor editAs="oneCell">
    <xdr:from>
      <xdr:col>1</xdr:col>
      <xdr:colOff>1318260</xdr:colOff>
      <xdr:row>13</xdr:row>
      <xdr:rowOff>63869</xdr:rowOff>
    </xdr:from>
    <xdr:to>
      <xdr:col>2</xdr:col>
      <xdr:colOff>26670</xdr:colOff>
      <xdr:row>14</xdr:row>
      <xdr:rowOff>167638</xdr:rowOff>
    </xdr:to>
    <xdr:pic>
      <xdr:nvPicPr>
        <xdr:cNvPr id="7" name="Grafik 6" descr="Stift">
          <a:extLst>
            <a:ext uri="{FF2B5EF4-FFF2-40B4-BE49-F238E27FC236}">
              <a16:creationId xmlns:a16="http://schemas.microsoft.com/office/drawing/2014/main" id="{E3AA4A8D-C718-4F7E-AAB0-0251CC9FE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280660" y="4226294"/>
          <a:ext cx="165735" cy="341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Inway_1">
      <a:dk1>
        <a:srgbClr val="717171"/>
      </a:dk1>
      <a:lt1>
        <a:srgbClr val="FFFFFF"/>
      </a:lt1>
      <a:dk2>
        <a:srgbClr val="7F7F7F"/>
      </a:dk2>
      <a:lt2>
        <a:srgbClr val="D8D8D8"/>
      </a:lt2>
      <a:accent1>
        <a:srgbClr val="00A9BA"/>
      </a:accent1>
      <a:accent2>
        <a:srgbClr val="FF8900"/>
      </a:accent2>
      <a:accent3>
        <a:srgbClr val="7C8286"/>
      </a:accent3>
      <a:accent4>
        <a:srgbClr val="D8D8D8"/>
      </a:accent4>
      <a:accent5>
        <a:srgbClr val="006974"/>
      </a:accent5>
      <a:accent6>
        <a:srgbClr val="F25523"/>
      </a:accent6>
      <a:hlink>
        <a:srgbClr val="25C6FF"/>
      </a:hlink>
      <a:folHlink>
        <a:srgbClr val="7030A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Normal="100" workbookViewId="0">
      <selection activeCell="B14" sqref="B14:B15"/>
    </sheetView>
  </sheetViews>
  <sheetFormatPr baseColWidth="10" defaultRowHeight="15" x14ac:dyDescent="0.25"/>
  <cols>
    <col min="1" max="1" width="59.42578125" style="2" customWidth="1"/>
    <col min="2" max="2" width="21.85546875" style="2" customWidth="1"/>
    <col min="3" max="3" width="9.7109375" style="2" customWidth="1"/>
    <col min="4" max="4" width="4" style="2" customWidth="1"/>
    <col min="5" max="5" width="36.85546875" style="2" customWidth="1"/>
    <col min="6" max="6" width="18.140625" style="2" customWidth="1"/>
    <col min="7" max="7" width="12.28515625" style="2" customWidth="1"/>
    <col min="8" max="9" width="9.42578125" style="2" customWidth="1"/>
    <col min="10" max="16384" width="11.42578125" style="2"/>
  </cols>
  <sheetData>
    <row r="1" spans="1:9" ht="64.5" customHeight="1" x14ac:dyDescent="0.25">
      <c r="A1" s="1" t="s">
        <v>43</v>
      </c>
      <c r="B1" s="1"/>
      <c r="C1" s="1"/>
      <c r="D1" s="1"/>
      <c r="E1" s="1"/>
      <c r="F1" s="1"/>
      <c r="G1" s="1"/>
      <c r="H1" s="1"/>
    </row>
    <row r="2" spans="1:9" ht="48" customHeight="1" x14ac:dyDescent="0.25">
      <c r="A2" s="3" t="s">
        <v>41</v>
      </c>
      <c r="B2" s="4"/>
      <c r="C2" s="4"/>
      <c r="D2" s="4"/>
      <c r="E2" s="4"/>
      <c r="F2" s="4"/>
      <c r="G2" s="4"/>
      <c r="H2" s="4"/>
    </row>
    <row r="3" spans="1:9" ht="13.5" customHeight="1" x14ac:dyDescent="0.25">
      <c r="A3" s="5"/>
      <c r="B3" s="6"/>
      <c r="C3" s="6"/>
      <c r="D3" s="6"/>
      <c r="E3" s="6"/>
      <c r="F3" s="6"/>
      <c r="G3" s="6"/>
      <c r="H3" s="6"/>
    </row>
    <row r="4" spans="1:9" s="8" customFormat="1" ht="27" customHeight="1" x14ac:dyDescent="0.25">
      <c r="A4" s="7" t="s">
        <v>38</v>
      </c>
      <c r="B4" s="7"/>
      <c r="C4" s="7"/>
      <c r="D4" s="7"/>
      <c r="E4" s="7"/>
      <c r="F4" s="7"/>
      <c r="G4" s="7"/>
      <c r="H4" s="7"/>
      <c r="I4" s="7"/>
    </row>
    <row r="5" spans="1:9" ht="18.75" customHeight="1" x14ac:dyDescent="0.25"/>
    <row r="6" spans="1:9" ht="21" x14ac:dyDescent="0.45">
      <c r="A6" s="9" t="s">
        <v>42</v>
      </c>
      <c r="B6" s="9"/>
      <c r="C6" s="9"/>
      <c r="D6" s="9"/>
      <c r="E6" s="9"/>
      <c r="F6" s="9"/>
      <c r="G6" s="9"/>
      <c r="H6" s="9"/>
      <c r="I6" s="9"/>
    </row>
    <row r="7" spans="1:9" ht="20.25" customHeight="1" x14ac:dyDescent="0.4">
      <c r="A7" s="10"/>
      <c r="B7" s="10"/>
      <c r="C7" s="10"/>
      <c r="D7" s="10"/>
      <c r="E7" s="10"/>
      <c r="F7" s="10"/>
      <c r="G7" s="10"/>
      <c r="H7" s="10"/>
    </row>
    <row r="8" spans="1:9" ht="21" x14ac:dyDescent="0.45">
      <c r="A8" s="11" t="s">
        <v>10</v>
      </c>
      <c r="B8" s="12" t="s">
        <v>9</v>
      </c>
      <c r="C8" s="11" t="s">
        <v>29</v>
      </c>
      <c r="D8" s="13"/>
      <c r="E8" s="14" t="s">
        <v>40</v>
      </c>
      <c r="F8" s="14"/>
      <c r="G8" s="15" t="s">
        <v>17</v>
      </c>
      <c r="H8" s="14" t="s">
        <v>29</v>
      </c>
      <c r="I8" s="14"/>
    </row>
    <row r="9" spans="1:9" ht="18.75" x14ac:dyDescent="0.4">
      <c r="A9" s="10" t="s">
        <v>18</v>
      </c>
      <c r="B9" s="16">
        <v>1500</v>
      </c>
      <c r="C9" s="17" t="s">
        <v>28</v>
      </c>
      <c r="D9" s="17"/>
      <c r="E9" s="18" t="s">
        <v>21</v>
      </c>
      <c r="F9" s="18"/>
      <c r="G9" s="53">
        <v>1000</v>
      </c>
      <c r="H9" s="19" t="s">
        <v>28</v>
      </c>
    </row>
    <row r="10" spans="1:9" ht="18.75" x14ac:dyDescent="0.4">
      <c r="A10" s="10" t="s">
        <v>19</v>
      </c>
      <c r="B10" s="16">
        <v>2</v>
      </c>
      <c r="C10" s="17" t="s">
        <v>28</v>
      </c>
      <c r="D10" s="17"/>
      <c r="E10" s="18" t="s">
        <v>0</v>
      </c>
      <c r="F10" s="18"/>
      <c r="G10" s="54">
        <v>4</v>
      </c>
      <c r="H10" s="19" t="s">
        <v>31</v>
      </c>
    </row>
    <row r="11" spans="1:9" ht="18.75" x14ac:dyDescent="0.4">
      <c r="A11" s="10" t="s">
        <v>13</v>
      </c>
      <c r="B11" s="44">
        <f>B9*B10</f>
        <v>3000</v>
      </c>
      <c r="C11" s="20" t="s">
        <v>28</v>
      </c>
      <c r="D11" s="17"/>
      <c r="E11" s="18" t="s">
        <v>1</v>
      </c>
      <c r="F11" s="18"/>
      <c r="G11" s="53">
        <f>G10*5</f>
        <v>20</v>
      </c>
      <c r="H11" s="19" t="s">
        <v>31</v>
      </c>
    </row>
    <row r="12" spans="1:9" ht="18.75" x14ac:dyDescent="0.4">
      <c r="A12" s="10" t="s">
        <v>4</v>
      </c>
      <c r="B12" s="44">
        <f>G13*B11</f>
        <v>3600</v>
      </c>
      <c r="C12" s="20" t="s">
        <v>30</v>
      </c>
      <c r="D12" s="17"/>
      <c r="E12" s="18" t="s">
        <v>2</v>
      </c>
      <c r="F12" s="18"/>
      <c r="G12" s="52">
        <f>G11/G9</f>
        <v>0.02</v>
      </c>
      <c r="H12" s="19" t="s">
        <v>31</v>
      </c>
    </row>
    <row r="13" spans="1:9" ht="18.75" x14ac:dyDescent="0.4">
      <c r="A13" s="10" t="s">
        <v>5</v>
      </c>
      <c r="B13" s="44">
        <f>B12/60</f>
        <v>60</v>
      </c>
      <c r="C13" s="20" t="s">
        <v>31</v>
      </c>
      <c r="D13" s="17"/>
      <c r="E13" s="18" t="s">
        <v>3</v>
      </c>
      <c r="F13" s="18"/>
      <c r="G13" s="52">
        <f>G12*60</f>
        <v>1.2</v>
      </c>
      <c r="H13" s="19" t="s">
        <v>30</v>
      </c>
    </row>
    <row r="14" spans="1:9" ht="18.75" x14ac:dyDescent="0.4">
      <c r="A14" s="10" t="s">
        <v>11</v>
      </c>
      <c r="B14" s="44">
        <f>B13*4</f>
        <v>240</v>
      </c>
      <c r="C14" s="20" t="s">
        <v>31</v>
      </c>
      <c r="D14" s="17"/>
      <c r="E14" s="21"/>
      <c r="F14" s="21"/>
      <c r="G14" s="21"/>
      <c r="H14" s="21"/>
    </row>
    <row r="15" spans="1:9" ht="18.75" x14ac:dyDescent="0.4">
      <c r="A15" s="10" t="s">
        <v>6</v>
      </c>
      <c r="B15" s="16">
        <v>27</v>
      </c>
      <c r="C15" s="17" t="s">
        <v>12</v>
      </c>
      <c r="D15" s="10"/>
      <c r="E15" s="10"/>
      <c r="F15" s="10"/>
      <c r="G15" s="10"/>
      <c r="H15" s="10"/>
    </row>
    <row r="16" spans="1:9" ht="18.75" x14ac:dyDescent="0.4">
      <c r="A16" s="10" t="s">
        <v>33</v>
      </c>
      <c r="B16" s="45">
        <f>B15*B14</f>
        <v>6480</v>
      </c>
      <c r="C16" s="20" t="s">
        <v>12</v>
      </c>
      <c r="D16" s="10"/>
      <c r="E16" s="10"/>
      <c r="F16" s="10"/>
      <c r="G16" s="10"/>
      <c r="H16" s="10"/>
    </row>
    <row r="17" spans="1:9" ht="37.5" x14ac:dyDescent="0.4">
      <c r="A17" s="22" t="s">
        <v>20</v>
      </c>
      <c r="B17" s="23">
        <v>0.2</v>
      </c>
      <c r="C17" s="24" t="s">
        <v>39</v>
      </c>
      <c r="D17" s="24"/>
      <c r="E17" s="10"/>
      <c r="F17" s="10"/>
      <c r="G17" s="10"/>
      <c r="H17" s="10"/>
    </row>
    <row r="18" spans="1:9" ht="18.75" x14ac:dyDescent="0.4">
      <c r="A18" s="22"/>
      <c r="B18" s="25"/>
      <c r="C18" s="10"/>
      <c r="D18" s="10"/>
      <c r="E18" s="10"/>
      <c r="F18" s="10" t="s">
        <v>26</v>
      </c>
      <c r="G18" s="10"/>
      <c r="H18" s="10"/>
    </row>
    <row r="19" spans="1:9" ht="21" x14ac:dyDescent="0.45">
      <c r="A19" s="11" t="s">
        <v>34</v>
      </c>
      <c r="B19" s="26" t="s">
        <v>35</v>
      </c>
      <c r="C19" s="27"/>
      <c r="D19" s="27"/>
      <c r="E19" s="27"/>
      <c r="F19" s="27"/>
      <c r="G19" s="27"/>
      <c r="H19" s="27"/>
      <c r="I19" s="27"/>
    </row>
    <row r="20" spans="1:9" ht="18.75" x14ac:dyDescent="0.4">
      <c r="A20" s="10" t="s">
        <v>48</v>
      </c>
      <c r="B20" s="46">
        <f>B16+(B16*B17)</f>
        <v>7776</v>
      </c>
      <c r="C20" s="10"/>
      <c r="D20" s="10"/>
      <c r="E20" s="10"/>
      <c r="F20" s="10"/>
      <c r="G20" s="10"/>
      <c r="H20" s="10"/>
    </row>
    <row r="21" spans="1:9" ht="18.75" x14ac:dyDescent="0.4">
      <c r="A21" s="10" t="s">
        <v>7</v>
      </c>
      <c r="B21" s="46">
        <f>B20*12</f>
        <v>93312</v>
      </c>
      <c r="C21" s="10"/>
      <c r="D21" s="10"/>
      <c r="E21" s="10"/>
      <c r="F21" s="10"/>
      <c r="G21" s="10"/>
      <c r="H21" s="10"/>
    </row>
    <row r="22" spans="1:9" ht="18.75" x14ac:dyDescent="0.4">
      <c r="A22" s="10" t="s">
        <v>27</v>
      </c>
      <c r="B22" s="47">
        <f>G12*(B15+(B15*B17/100))</f>
        <v>0.54108000000000001</v>
      </c>
      <c r="C22" s="10"/>
      <c r="D22" s="10"/>
      <c r="E22" s="10"/>
      <c r="F22" s="10"/>
      <c r="G22" s="10"/>
      <c r="H22" s="10"/>
    </row>
    <row r="23" spans="1:9" ht="18.75" x14ac:dyDescent="0.4">
      <c r="A23" s="10"/>
      <c r="B23" s="28"/>
      <c r="C23" s="10"/>
      <c r="D23" s="10"/>
      <c r="E23" s="10"/>
      <c r="F23" s="10"/>
      <c r="G23" s="10"/>
      <c r="H23" s="10"/>
    </row>
    <row r="24" spans="1:9" ht="21" x14ac:dyDescent="0.45">
      <c r="A24" s="29" t="s">
        <v>32</v>
      </c>
      <c r="B24" s="30"/>
      <c r="C24" s="29"/>
      <c r="D24" s="10"/>
      <c r="E24" s="29" t="s">
        <v>8</v>
      </c>
      <c r="F24" s="15" t="s">
        <v>36</v>
      </c>
      <c r="G24" s="31"/>
      <c r="H24" s="32"/>
      <c r="I24" s="32"/>
    </row>
    <row r="25" spans="1:9" ht="18.75" x14ac:dyDescent="0.4">
      <c r="A25" s="33" t="s">
        <v>46</v>
      </c>
      <c r="B25" s="48">
        <f>IF(B10=1,F25,IF(F25+((B10-1)*F26)&lt;(F25+F27),F25+((B10-1)*F26),F25+F27))</f>
        <v>16700</v>
      </c>
      <c r="C25" s="33"/>
      <c r="D25" s="33"/>
      <c r="E25" s="33" t="s">
        <v>25</v>
      </c>
      <c r="F25" s="51">
        <v>14900</v>
      </c>
      <c r="G25" s="33"/>
      <c r="H25" s="33"/>
    </row>
    <row r="26" spans="1:9" ht="18.75" x14ac:dyDescent="0.4">
      <c r="A26" s="33" t="s">
        <v>45</v>
      </c>
      <c r="B26" s="48">
        <f>1*F28</f>
        <v>1280</v>
      </c>
      <c r="C26" s="33"/>
      <c r="D26" s="33"/>
      <c r="E26" s="33" t="s">
        <v>14</v>
      </c>
      <c r="F26" s="51">
        <v>1800</v>
      </c>
      <c r="G26" s="33"/>
      <c r="H26" s="33"/>
    </row>
    <row r="27" spans="1:9" ht="18.75" x14ac:dyDescent="0.4">
      <c r="A27" s="33" t="s">
        <v>44</v>
      </c>
      <c r="B27" s="48">
        <f>2*F28</f>
        <v>2560</v>
      </c>
      <c r="C27" s="33"/>
      <c r="D27" s="33"/>
      <c r="E27" s="33" t="s">
        <v>15</v>
      </c>
      <c r="F27" s="51">
        <v>37000</v>
      </c>
      <c r="G27" s="33"/>
      <c r="H27" s="33"/>
    </row>
    <row r="28" spans="1:9" ht="18.75" x14ac:dyDescent="0.4">
      <c r="A28" s="33"/>
      <c r="B28" s="34"/>
      <c r="C28" s="33"/>
      <c r="D28" s="33"/>
      <c r="E28" s="33" t="s">
        <v>16</v>
      </c>
      <c r="F28" s="51">
        <v>1280</v>
      </c>
      <c r="G28" s="33"/>
      <c r="H28" s="33"/>
    </row>
    <row r="29" spans="1:9" ht="18.75" x14ac:dyDescent="0.4">
      <c r="A29" s="35" t="s">
        <v>22</v>
      </c>
      <c r="B29" s="49">
        <f>SUM(B25:B28)</f>
        <v>20540</v>
      </c>
      <c r="C29" s="33"/>
      <c r="D29" s="33"/>
      <c r="E29" s="33"/>
      <c r="F29" s="36"/>
      <c r="G29" s="33"/>
      <c r="H29" s="33"/>
    </row>
    <row r="30" spans="1:9" ht="18.75" x14ac:dyDescent="0.4">
      <c r="A30" s="10"/>
      <c r="B30" s="10"/>
      <c r="C30" s="10"/>
      <c r="D30" s="10"/>
      <c r="E30" s="10"/>
      <c r="F30" s="10"/>
      <c r="G30" s="10"/>
      <c r="H30" s="10"/>
    </row>
    <row r="31" spans="1:9" ht="21" x14ac:dyDescent="0.45">
      <c r="A31" s="37" t="s">
        <v>37</v>
      </c>
      <c r="B31" s="50">
        <f>($B$29+B33)/$B$21*12</f>
        <v>2.6414609053497946</v>
      </c>
      <c r="C31" s="38" t="s">
        <v>23</v>
      </c>
      <c r="D31" s="38"/>
      <c r="E31" s="39"/>
      <c r="F31" s="39"/>
      <c r="G31" s="39"/>
      <c r="H31" s="40"/>
      <c r="I31" s="40"/>
    </row>
    <row r="32" spans="1:9" ht="21" x14ac:dyDescent="0.45">
      <c r="A32" s="37" t="s">
        <v>37</v>
      </c>
      <c r="B32" s="50">
        <f>($B$29+B33)/$B$21</f>
        <v>0.22012174211248287</v>
      </c>
      <c r="C32" s="38" t="s">
        <v>24</v>
      </c>
      <c r="D32" s="38"/>
      <c r="E32" s="41"/>
      <c r="F32" s="41"/>
      <c r="G32" s="41"/>
      <c r="H32" s="42"/>
      <c r="I32" s="42"/>
    </row>
    <row r="33" spans="1:8" ht="18.75" x14ac:dyDescent="0.4">
      <c r="E33" s="10"/>
      <c r="F33" s="10"/>
      <c r="G33" s="10"/>
      <c r="H33" s="10"/>
    </row>
    <row r="34" spans="1:8" ht="18.75" x14ac:dyDescent="0.4">
      <c r="A34" s="43" t="s">
        <v>47</v>
      </c>
      <c r="B34" s="43"/>
      <c r="C34" s="43"/>
      <c r="D34" s="43"/>
      <c r="E34" s="10"/>
      <c r="F34" s="10"/>
      <c r="G34" s="10"/>
      <c r="H34" s="10"/>
    </row>
  </sheetData>
  <sheetProtection sheet="1" objects="1" scenarios="1"/>
  <mergeCells count="16">
    <mergeCell ref="A1:H1"/>
    <mergeCell ref="A34:D34"/>
    <mergeCell ref="A4:I4"/>
    <mergeCell ref="A6:I6"/>
    <mergeCell ref="H8:I8"/>
    <mergeCell ref="C19:I19"/>
    <mergeCell ref="H24:I24"/>
    <mergeCell ref="H31:I31"/>
    <mergeCell ref="H32:I32"/>
    <mergeCell ref="E8:F8"/>
    <mergeCell ref="A2:H2"/>
    <mergeCell ref="E9:F9"/>
    <mergeCell ref="E10:F10"/>
    <mergeCell ref="E11:F11"/>
    <mergeCell ref="E12:F12"/>
    <mergeCell ref="E13:F13"/>
  </mergeCells>
  <pageMargins left="0.98425196850393704" right="0.98425196850393704" top="0.9055118110236221" bottom="0.78740157480314965" header="0.51181102362204722" footer="0.51181102362204722"/>
  <pageSetup paperSize="9" scale="69" orientation="landscape" r:id="rId1"/>
  <headerFooter>
    <oddFooter>&amp;L©Inway Systems&amp;C&amp;D&amp;RSeite 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CAD40-EA2E-4780-BBE1-B79D3434F3ED}">
  <dimension ref="A1:I37"/>
  <sheetViews>
    <sheetView showGridLines="0" zoomScaleNormal="100" workbookViewId="0">
      <selection activeCell="B11" sqref="B11"/>
    </sheetView>
  </sheetViews>
  <sheetFormatPr baseColWidth="10" defaultRowHeight="15" x14ac:dyDescent="0.25"/>
  <cols>
    <col min="1" max="1" width="59.42578125" style="2" customWidth="1"/>
    <col min="2" max="2" width="21.85546875" style="2" customWidth="1"/>
    <col min="3" max="3" width="9.7109375" style="2" customWidth="1"/>
    <col min="4" max="4" width="4" style="2" customWidth="1"/>
    <col min="5" max="5" width="36.85546875" style="2" customWidth="1"/>
    <col min="6" max="6" width="18.140625" style="2" customWidth="1"/>
    <col min="7" max="7" width="12.28515625" style="2" customWidth="1"/>
    <col min="8" max="9" width="9.42578125" style="2" customWidth="1"/>
    <col min="10" max="16384" width="11.42578125" style="2"/>
  </cols>
  <sheetData>
    <row r="1" spans="1:9" ht="64.5" customHeight="1" x14ac:dyDescent="0.25">
      <c r="A1" s="1" t="s">
        <v>43</v>
      </c>
      <c r="B1" s="1"/>
      <c r="C1" s="1"/>
      <c r="D1" s="1"/>
      <c r="E1" s="1"/>
      <c r="F1" s="1"/>
      <c r="G1" s="1"/>
      <c r="H1" s="1"/>
    </row>
    <row r="2" spans="1:9" ht="48" customHeight="1" x14ac:dyDescent="0.25">
      <c r="A2" s="3" t="s">
        <v>49</v>
      </c>
      <c r="B2" s="4"/>
      <c r="C2" s="4"/>
      <c r="D2" s="4"/>
      <c r="E2" s="4"/>
      <c r="F2" s="4"/>
      <c r="G2" s="4"/>
      <c r="H2" s="4"/>
    </row>
    <row r="3" spans="1:9" ht="13.5" customHeight="1" x14ac:dyDescent="0.25">
      <c r="A3" s="5"/>
      <c r="B3" s="6"/>
      <c r="C3" s="6"/>
      <c r="D3" s="6"/>
      <c r="E3" s="6"/>
      <c r="F3" s="6"/>
      <c r="G3" s="6"/>
      <c r="H3" s="6"/>
    </row>
    <row r="4" spans="1:9" s="8" customFormat="1" ht="27" customHeight="1" x14ac:dyDescent="0.25">
      <c r="A4" s="7" t="s">
        <v>50</v>
      </c>
      <c r="B4" s="7"/>
      <c r="C4" s="7"/>
      <c r="D4" s="7"/>
      <c r="E4" s="7"/>
      <c r="F4" s="7"/>
      <c r="G4" s="7"/>
      <c r="H4" s="7"/>
      <c r="I4" s="7"/>
    </row>
    <row r="5" spans="1:9" ht="18.75" customHeight="1" x14ac:dyDescent="0.25"/>
    <row r="6" spans="1:9" ht="21" x14ac:dyDescent="0.45">
      <c r="A6" s="9" t="s">
        <v>51</v>
      </c>
      <c r="B6" s="9"/>
      <c r="C6" s="9"/>
      <c r="D6" s="9"/>
      <c r="E6" s="9"/>
      <c r="F6" s="9"/>
      <c r="G6" s="9"/>
      <c r="H6" s="9"/>
      <c r="I6" s="9"/>
    </row>
    <row r="7" spans="1:9" ht="20.25" customHeight="1" x14ac:dyDescent="0.4">
      <c r="A7" s="10"/>
      <c r="B7" s="10"/>
      <c r="C7" s="10"/>
      <c r="D7" s="10"/>
      <c r="E7" s="10"/>
      <c r="F7" s="10"/>
      <c r="G7" s="10"/>
      <c r="H7" s="10"/>
    </row>
    <row r="8" spans="1:9" ht="21" x14ac:dyDescent="0.45">
      <c r="A8" s="11" t="s">
        <v>52</v>
      </c>
      <c r="B8" s="12" t="s">
        <v>53</v>
      </c>
      <c r="C8" s="11" t="s">
        <v>54</v>
      </c>
      <c r="D8" s="13"/>
      <c r="E8" s="14" t="s">
        <v>55</v>
      </c>
      <c r="F8" s="14"/>
      <c r="G8" s="15" t="s">
        <v>56</v>
      </c>
      <c r="H8" s="14" t="s">
        <v>54</v>
      </c>
      <c r="I8" s="14"/>
    </row>
    <row r="9" spans="1:9" ht="18.75" x14ac:dyDescent="0.4">
      <c r="A9" s="10" t="s">
        <v>61</v>
      </c>
      <c r="B9" s="16">
        <v>1500</v>
      </c>
      <c r="C9" s="17" t="s">
        <v>57</v>
      </c>
      <c r="D9" s="17"/>
      <c r="E9" s="10" t="s">
        <v>70</v>
      </c>
      <c r="F9" s="10"/>
      <c r="G9" s="53">
        <v>1000</v>
      </c>
      <c r="H9" s="10" t="s">
        <v>57</v>
      </c>
    </row>
    <row r="10" spans="1:9" ht="18.75" x14ac:dyDescent="0.4">
      <c r="A10" s="10" t="s">
        <v>62</v>
      </c>
      <c r="B10" s="16">
        <v>2</v>
      </c>
      <c r="C10" s="17" t="s">
        <v>57</v>
      </c>
      <c r="D10" s="17"/>
      <c r="E10" s="10" t="s">
        <v>71</v>
      </c>
      <c r="F10" s="10"/>
      <c r="G10" s="54">
        <v>4</v>
      </c>
      <c r="H10" s="10" t="s">
        <v>59</v>
      </c>
    </row>
    <row r="11" spans="1:9" ht="18.75" x14ac:dyDescent="0.4">
      <c r="A11" s="10" t="s">
        <v>63</v>
      </c>
      <c r="B11" s="44">
        <f>B9*B10</f>
        <v>3000</v>
      </c>
      <c r="C11" s="20" t="s">
        <v>57</v>
      </c>
      <c r="D11" s="17"/>
      <c r="E11" s="10" t="s">
        <v>72</v>
      </c>
      <c r="F11" s="10"/>
      <c r="G11" s="53">
        <f>G10*5</f>
        <v>20</v>
      </c>
      <c r="H11" s="10" t="s">
        <v>59</v>
      </c>
    </row>
    <row r="12" spans="1:9" ht="18.75" x14ac:dyDescent="0.4">
      <c r="A12" s="10" t="s">
        <v>64</v>
      </c>
      <c r="B12" s="44">
        <f>G13*B11</f>
        <v>3600</v>
      </c>
      <c r="C12" s="20" t="s">
        <v>58</v>
      </c>
      <c r="D12" s="17"/>
      <c r="E12" s="10" t="s">
        <v>73</v>
      </c>
      <c r="F12" s="10"/>
      <c r="G12" s="52">
        <f>G11/G9</f>
        <v>0.02</v>
      </c>
      <c r="H12" s="10" t="s">
        <v>59</v>
      </c>
    </row>
    <row r="13" spans="1:9" ht="18.75" x14ac:dyDescent="0.4">
      <c r="A13" s="10" t="s">
        <v>65</v>
      </c>
      <c r="B13" s="44">
        <f>B12/60</f>
        <v>60</v>
      </c>
      <c r="C13" s="20" t="s">
        <v>59</v>
      </c>
      <c r="D13" s="17"/>
      <c r="E13" s="10" t="s">
        <v>74</v>
      </c>
      <c r="F13" s="10"/>
      <c r="G13" s="52">
        <f>G12*60</f>
        <v>1.2</v>
      </c>
      <c r="H13" s="10" t="s">
        <v>58</v>
      </c>
    </row>
    <row r="14" spans="1:9" ht="18.75" x14ac:dyDescent="0.4">
      <c r="A14" s="10" t="s">
        <v>66</v>
      </c>
      <c r="B14" s="44">
        <f>B13*4</f>
        <v>240</v>
      </c>
      <c r="C14" s="20" t="s">
        <v>59</v>
      </c>
      <c r="D14" s="17"/>
      <c r="E14" s="21"/>
      <c r="F14" s="21"/>
      <c r="G14" s="21"/>
      <c r="H14" s="21"/>
    </row>
    <row r="15" spans="1:9" ht="18.75" x14ac:dyDescent="0.4">
      <c r="A15" s="10" t="s">
        <v>67</v>
      </c>
      <c r="B15" s="16">
        <v>27</v>
      </c>
      <c r="C15" s="17" t="s">
        <v>12</v>
      </c>
      <c r="D15" s="10"/>
      <c r="E15" s="10"/>
      <c r="F15" s="10"/>
      <c r="G15" s="10"/>
      <c r="H15" s="10"/>
    </row>
    <row r="16" spans="1:9" ht="18.75" x14ac:dyDescent="0.4">
      <c r="A16" s="10" t="s">
        <v>68</v>
      </c>
      <c r="B16" s="45">
        <f>B15*B14</f>
        <v>6480</v>
      </c>
      <c r="C16" s="20" t="s">
        <v>12</v>
      </c>
      <c r="D16" s="10"/>
      <c r="E16" s="10"/>
      <c r="F16" s="10"/>
      <c r="G16" s="10"/>
      <c r="H16" s="10"/>
    </row>
    <row r="17" spans="1:9" ht="37.5" x14ac:dyDescent="0.4">
      <c r="A17" s="22" t="s">
        <v>69</v>
      </c>
      <c r="B17" s="23">
        <v>0.2</v>
      </c>
      <c r="C17" s="24" t="s">
        <v>60</v>
      </c>
      <c r="D17" s="24"/>
      <c r="E17" s="10"/>
      <c r="F17" s="10"/>
      <c r="G17" s="10"/>
      <c r="H17" s="10"/>
    </row>
    <row r="18" spans="1:9" ht="18.75" x14ac:dyDescent="0.4">
      <c r="A18" s="22"/>
      <c r="B18" s="25"/>
      <c r="C18" s="10"/>
      <c r="D18" s="10"/>
      <c r="E18" s="10"/>
      <c r="F18" s="10" t="s">
        <v>26</v>
      </c>
      <c r="G18" s="10"/>
      <c r="H18" s="10"/>
    </row>
    <row r="19" spans="1:9" ht="21" x14ac:dyDescent="0.45">
      <c r="A19" s="11" t="s">
        <v>75</v>
      </c>
      <c r="B19" s="26" t="s">
        <v>35</v>
      </c>
      <c r="C19" s="27"/>
      <c r="D19" s="27"/>
      <c r="E19" s="27"/>
      <c r="F19" s="27"/>
      <c r="G19" s="27"/>
      <c r="H19" s="27"/>
      <c r="I19" s="27"/>
    </row>
    <row r="20" spans="1:9" ht="18.75" x14ac:dyDescent="0.4">
      <c r="A20" s="10" t="s">
        <v>76</v>
      </c>
      <c r="B20" s="46">
        <f>B16+(B16*B17)</f>
        <v>7776</v>
      </c>
      <c r="C20" s="10"/>
      <c r="D20" s="10"/>
      <c r="E20" s="10"/>
      <c r="F20" s="10"/>
      <c r="G20" s="10"/>
      <c r="H20" s="10"/>
    </row>
    <row r="21" spans="1:9" ht="18.75" x14ac:dyDescent="0.4">
      <c r="A21" s="10" t="s">
        <v>77</v>
      </c>
      <c r="B21" s="46">
        <f>B20*12</f>
        <v>93312</v>
      </c>
      <c r="C21" s="10"/>
      <c r="D21" s="10"/>
      <c r="E21" s="10"/>
      <c r="F21" s="10"/>
      <c r="G21" s="10"/>
      <c r="H21" s="10"/>
    </row>
    <row r="22" spans="1:9" ht="18.75" x14ac:dyDescent="0.4">
      <c r="A22" s="10" t="s">
        <v>78</v>
      </c>
      <c r="B22" s="47">
        <f>G12*(B15+(B15*B17/100))</f>
        <v>0.54108000000000001</v>
      </c>
      <c r="C22" s="10"/>
      <c r="D22" s="10"/>
      <c r="E22" s="10"/>
      <c r="F22" s="10"/>
      <c r="G22" s="10"/>
      <c r="H22" s="10"/>
    </row>
    <row r="23" spans="1:9" ht="18.75" x14ac:dyDescent="0.4">
      <c r="A23" s="10"/>
      <c r="B23" s="28"/>
      <c r="C23" s="10"/>
      <c r="D23" s="10"/>
      <c r="E23" s="10"/>
      <c r="F23" s="10"/>
      <c r="G23" s="10"/>
      <c r="H23" s="10"/>
    </row>
    <row r="24" spans="1:9" ht="21" x14ac:dyDescent="0.45">
      <c r="A24" s="29" t="s">
        <v>79</v>
      </c>
      <c r="B24" s="30"/>
      <c r="C24" s="29"/>
      <c r="D24" s="10"/>
      <c r="E24" s="29" t="s">
        <v>91</v>
      </c>
      <c r="F24" s="55" t="s">
        <v>92</v>
      </c>
      <c r="G24" s="31"/>
      <c r="H24" s="32"/>
      <c r="I24" s="32"/>
    </row>
    <row r="25" spans="1:9" ht="18.75" x14ac:dyDescent="0.4">
      <c r="A25" s="10" t="s">
        <v>80</v>
      </c>
      <c r="B25" s="48">
        <f>IF(B10=1,F25,IF(F25+((B10-1)*F26)&lt;(F25+F27),F25+((B10-1)*F26),F25+F27))</f>
        <v>16700</v>
      </c>
      <c r="C25" s="33"/>
      <c r="D25" s="33"/>
      <c r="E25" s="10" t="s">
        <v>87</v>
      </c>
      <c r="F25" s="57">
        <v>14900</v>
      </c>
      <c r="G25" s="33"/>
      <c r="H25" s="33"/>
    </row>
    <row r="26" spans="1:9" ht="18.75" x14ac:dyDescent="0.4">
      <c r="A26" s="10" t="s">
        <v>81</v>
      </c>
      <c r="B26" s="48">
        <f>1*F28</f>
        <v>1280</v>
      </c>
      <c r="C26" s="33"/>
      <c r="D26" s="33"/>
      <c r="E26" s="10" t="s">
        <v>88</v>
      </c>
      <c r="F26" s="57">
        <v>1800</v>
      </c>
      <c r="G26" s="33"/>
      <c r="H26" s="33"/>
    </row>
    <row r="27" spans="1:9" ht="18.75" x14ac:dyDescent="0.4">
      <c r="A27" s="10" t="s">
        <v>82</v>
      </c>
      <c r="B27" s="48">
        <f>2*F28</f>
        <v>2560</v>
      </c>
      <c r="C27" s="33"/>
      <c r="D27" s="33"/>
      <c r="E27" s="10" t="s">
        <v>89</v>
      </c>
      <c r="F27" s="57">
        <v>37000</v>
      </c>
      <c r="G27" s="33"/>
      <c r="H27" s="33"/>
    </row>
    <row r="28" spans="1:9" ht="18.75" x14ac:dyDescent="0.4">
      <c r="A28" s="33"/>
      <c r="B28" s="34"/>
      <c r="C28" s="33"/>
      <c r="D28" s="33"/>
      <c r="E28" s="10" t="s">
        <v>90</v>
      </c>
      <c r="F28" s="57">
        <v>1280</v>
      </c>
      <c r="G28" s="33"/>
      <c r="H28" s="33"/>
    </row>
    <row r="29" spans="1:9" ht="18.75" x14ac:dyDescent="0.4">
      <c r="A29" s="35" t="s">
        <v>93</v>
      </c>
      <c r="B29" s="49">
        <f>SUM(B25:B28)</f>
        <v>20540</v>
      </c>
      <c r="C29" s="33"/>
      <c r="D29" s="33"/>
      <c r="E29" s="33"/>
      <c r="F29" s="36"/>
      <c r="G29" s="33"/>
      <c r="H29" s="33"/>
    </row>
    <row r="30" spans="1:9" ht="18.75" x14ac:dyDescent="0.4">
      <c r="A30" s="10"/>
      <c r="B30" s="10"/>
      <c r="C30" s="10"/>
      <c r="D30" s="10"/>
      <c r="E30" s="10"/>
      <c r="F30" s="10"/>
      <c r="G30" s="10"/>
      <c r="H30" s="10"/>
    </row>
    <row r="31" spans="1:9" ht="21" x14ac:dyDescent="0.45">
      <c r="A31" s="37" t="s">
        <v>83</v>
      </c>
      <c r="B31" s="50">
        <f>($B$29+B33)/$B$21*12</f>
        <v>2.6414609053497946</v>
      </c>
      <c r="C31" s="38" t="s">
        <v>84</v>
      </c>
      <c r="D31" s="38"/>
      <c r="E31" s="39"/>
      <c r="F31" s="39"/>
      <c r="G31" s="39"/>
      <c r="H31" s="40"/>
      <c r="I31" s="40"/>
    </row>
    <row r="32" spans="1:9" ht="21" x14ac:dyDescent="0.45">
      <c r="A32" s="37" t="s">
        <v>83</v>
      </c>
      <c r="B32" s="50">
        <f>($B$29+B33)/$B$21</f>
        <v>0.22012174211248287</v>
      </c>
      <c r="C32" s="38" t="s">
        <v>85</v>
      </c>
      <c r="D32" s="38"/>
      <c r="E32" s="41"/>
      <c r="F32" s="41"/>
      <c r="G32" s="41"/>
      <c r="H32" s="42"/>
      <c r="I32" s="42"/>
    </row>
    <row r="33" spans="1:8" ht="18.75" x14ac:dyDescent="0.4">
      <c r="E33" s="10"/>
      <c r="F33" s="10"/>
      <c r="G33" s="10"/>
      <c r="H33" s="10"/>
    </row>
    <row r="34" spans="1:8" ht="18.75" x14ac:dyDescent="0.4">
      <c r="A34" s="56" t="s">
        <v>86</v>
      </c>
      <c r="B34" s="10"/>
      <c r="C34" s="10"/>
      <c r="D34" s="10"/>
      <c r="E34" s="10"/>
      <c r="F34" s="10"/>
      <c r="G34" s="10"/>
      <c r="H34" s="10"/>
    </row>
    <row r="37" spans="1:8" ht="18.75" x14ac:dyDescent="0.4">
      <c r="C37" s="10"/>
    </row>
  </sheetData>
  <sheetProtection sheet="1" objects="1" scenarios="1"/>
  <mergeCells count="10">
    <mergeCell ref="H24:I24"/>
    <mergeCell ref="H31:I31"/>
    <mergeCell ref="H32:I32"/>
    <mergeCell ref="C19:I19"/>
    <mergeCell ref="A1:H1"/>
    <mergeCell ref="A2:H2"/>
    <mergeCell ref="A4:I4"/>
    <mergeCell ref="A6:I6"/>
    <mergeCell ref="E8:F8"/>
    <mergeCell ref="H8:I8"/>
  </mergeCells>
  <pageMargins left="0.98425196850393704" right="0.98425196850393704" top="0.9055118110236221" bottom="0.78740157480314965" header="0.51181102362204722" footer="0.51181102362204722"/>
  <pageSetup paperSize="9" scale="69" orientation="landscape" r:id="rId1"/>
  <headerFooter>
    <oddFooter>&amp;L©Inway Systems&amp;C&amp;D&amp;RSeite 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ROI-Rechner INWAY - German</vt:lpstr>
      <vt:lpstr>ROI-Rechner INWAY - English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Maier</dc:creator>
  <cp:lastModifiedBy>Katrin Härle</cp:lastModifiedBy>
  <cp:lastPrinted>2020-03-11T11:39:53Z</cp:lastPrinted>
  <dcterms:created xsi:type="dcterms:W3CDTF">2013-10-10T07:16:59Z</dcterms:created>
  <dcterms:modified xsi:type="dcterms:W3CDTF">2020-03-12T07:08:23Z</dcterms:modified>
</cp:coreProperties>
</file>