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Z:\Vertrieb\0000- Marketing\Add-Ons\Bank Automation Suite\08 ROI-Rechner\"/>
    </mc:Choice>
  </mc:AlternateContent>
  <xr:revisionPtr revIDLastSave="0" documentId="13_ncr:1_{F6849E9B-5A7E-4DBE-A74F-40940428A884}" xr6:coauthVersionLast="36" xr6:coauthVersionMax="36" xr10:uidLastSave="{00000000-0000-0000-0000-000000000000}"/>
  <bookViews>
    <workbookView xWindow="0" yWindow="0" windowWidth="30720" windowHeight="12825" xr2:uid="{00000000-000D-0000-FFFF-FFFF00000000}"/>
  </bookViews>
  <sheets>
    <sheet name="ROI-Rechner German" sheetId="1" r:id="rId1"/>
    <sheet name="ROI-Rechner English" sheetId="3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8" i="3" l="1"/>
  <c r="B25" i="3"/>
  <c r="G11" i="3"/>
  <c r="G12" i="3" s="1"/>
  <c r="B11" i="3"/>
  <c r="G13" i="3" l="1"/>
  <c r="B12" i="3" s="1"/>
  <c r="B13" i="3" s="1"/>
  <c r="B14" i="3" s="1"/>
  <c r="B16" i="3" s="1"/>
  <c r="B20" i="3" s="1"/>
  <c r="B21" i="3" s="1"/>
  <c r="B22" i="3"/>
  <c r="B26" i="3"/>
  <c r="B29" i="3" s="1"/>
  <c r="B33" i="3" l="1"/>
  <c r="B32" i="3" s="1"/>
  <c r="B31" i="3" l="1"/>
  <c r="B28" i="1" l="1"/>
  <c r="B11" i="1" l="1"/>
  <c r="B25" i="1" l="1"/>
  <c r="B26" i="1" l="1"/>
  <c r="B29" i="1" s="1"/>
  <c r="G11" i="1"/>
  <c r="G12" i="1" s="1"/>
  <c r="B22" i="1" l="1"/>
  <c r="G13" i="1"/>
  <c r="B12" i="1" s="1"/>
  <c r="B13" i="1" s="1"/>
  <c r="B14" i="1" l="1"/>
  <c r="B16" i="1" s="1"/>
  <c r="B20" i="1" s="1"/>
  <c r="B21" i="1" s="1"/>
  <c r="B33" i="1" s="1"/>
  <c r="B31" i="1" l="1"/>
  <c r="B32" i="1"/>
</calcChain>
</file>

<file path=xl/sharedStrings.xml><?xml version="1.0" encoding="utf-8"?>
<sst xmlns="http://schemas.openxmlformats.org/spreadsheetml/2006/main" count="131" uniqueCount="99">
  <si>
    <t>Zeitersparnis am Tag in Stunden</t>
  </si>
  <si>
    <t>Zeitersparnis in der Woche</t>
  </si>
  <si>
    <t>Zeitersparnis pro Rechnung in Stunden</t>
  </si>
  <si>
    <t>Zeitersparnis pro Rechnung in Minuten</t>
  </si>
  <si>
    <t>Ersparnis an Zeit in der Woche in Minuten</t>
  </si>
  <si>
    <t>Ersparnis an Zeit in der Woche in Stunden</t>
  </si>
  <si>
    <t>Stundensatz der Buchhaltungskraft (Bruttolohn) in Euro</t>
  </si>
  <si>
    <t>Ersparnis pro Jahr</t>
  </si>
  <si>
    <t>Ersparnis Lohn + GK im Monat</t>
  </si>
  <si>
    <t>Preisinformation netto o. Ust</t>
  </si>
  <si>
    <t>Werte</t>
  </si>
  <si>
    <t>Ihre Daten</t>
  </si>
  <si>
    <t>Ersparnis an Zeit im Monat in Stunden</t>
  </si>
  <si>
    <t>Rechnungen über alle Mandanten</t>
  </si>
  <si>
    <t>Jeder weitere Mandant</t>
  </si>
  <si>
    <t>Unbegrenzte Mandantenanzahl</t>
  </si>
  <si>
    <t>Tagessatz</t>
  </si>
  <si>
    <t>Installation / Einrichtung (Schätzung: 2 Tage)</t>
  </si>
  <si>
    <t>Wert</t>
  </si>
  <si>
    <t>Rechnungen pro Mandant / Woche (Durchschnitt)</t>
  </si>
  <si>
    <t>Anzahl der Mandanten</t>
  </si>
  <si>
    <t>Gemeinkostenzuschlag in % 
(Sozialversicherungsanteil AG 20 %, Umlagen GK, etc.)</t>
  </si>
  <si>
    <t>Anzahl der Rechnungen in der Woche</t>
  </si>
  <si>
    <t>Summe</t>
  </si>
  <si>
    <t>Monaten</t>
  </si>
  <si>
    <t>Jahren</t>
  </si>
  <si>
    <t>Grundlizenz (1 Mandant)</t>
  </si>
  <si>
    <t xml:space="preserve">  </t>
  </si>
  <si>
    <t>Ersparnis an Kosten pro Rechnung in Euro</t>
  </si>
  <si>
    <t xml:space="preserve"> Stück</t>
  </si>
  <si>
    <t xml:space="preserve"> Einheit</t>
  </si>
  <si>
    <t xml:space="preserve"> Minuten</t>
  </si>
  <si>
    <t xml:space="preserve"> Stunden</t>
  </si>
  <si>
    <t>* Wartungsentgelte werden erst ab einer Armortisationszeit &gt; 1 Jahr berücksichtigt</t>
  </si>
  <si>
    <t>Vergütung (in Euro)</t>
  </si>
  <si>
    <t>Erparnis Bruttolohn im Monat (in Euro)</t>
  </si>
  <si>
    <t>Ersparnis (in Euro)</t>
  </si>
  <si>
    <t>€</t>
  </si>
  <si>
    <t xml:space="preserve">Positiver ROI nach </t>
  </si>
  <si>
    <t>Positiver ROI nach</t>
  </si>
  <si>
    <t>ROI-Berechnung: Bank Automation Suite von Inway</t>
  </si>
  <si>
    <t>Wartung Bank Automation Suite 16 %</t>
  </si>
  <si>
    <t>Referenzdaten der BAS bei Kunden im Einsatz</t>
  </si>
  <si>
    <t>RETURN ON INVESTMENT    |    BANK AUTOMATION SUITE</t>
  </si>
  <si>
    <t xml:space="preserve">                   Felder bitte ausfüllen</t>
  </si>
  <si>
    <r>
      <t xml:space="preserve">Jeder Unternehmer fragt sich: Lohnt sich meine Investition? 
Mit dem </t>
    </r>
    <r>
      <rPr>
        <b/>
        <sz val="12"/>
        <color theme="1" tint="-0.499984740745262"/>
        <rFont val="Soho Gothic Pro Light"/>
        <family val="2"/>
      </rPr>
      <t>ROI-Rechner</t>
    </r>
    <r>
      <rPr>
        <sz val="12"/>
        <color theme="1" tint="-0.499984740745262"/>
        <rFont val="Soho Gothic Pro Light"/>
        <family val="2"/>
      </rPr>
      <t xml:space="preserve"> können Sie berechnen, wie schnell sich Ihre </t>
    </r>
    <r>
      <rPr>
        <b/>
        <sz val="12"/>
        <color theme="1" tint="-0.499984740745262"/>
        <rFont val="Soho Gothic Pro Light"/>
        <family val="2"/>
      </rPr>
      <t>Investition</t>
    </r>
    <r>
      <rPr>
        <sz val="12"/>
        <color theme="1" tint="-0.499984740745262"/>
        <rFont val="Soho Gothic Pro Light"/>
        <family val="2"/>
      </rPr>
      <t xml:space="preserve"> in die Bank Automation Suite (BAS) von Inway </t>
    </r>
    <r>
      <rPr>
        <b/>
        <sz val="12"/>
        <color theme="1" tint="-0.499984740745262"/>
        <rFont val="Soho Gothic Pro Light"/>
        <family val="2"/>
      </rPr>
      <t>amortisiert</t>
    </r>
    <r>
      <rPr>
        <sz val="12"/>
        <color theme="1" tint="-0.499984740745262"/>
        <rFont val="Soho Gothic Pro Light"/>
        <family val="2"/>
      </rPr>
      <t>.</t>
    </r>
  </si>
  <si>
    <t xml:space="preserve"> Euro</t>
  </si>
  <si>
    <t xml:space="preserve"> Prozent</t>
  </si>
  <si>
    <t xml:space="preserve">  Liste (€)</t>
  </si>
  <si>
    <t>Berücksichtigte Wartungsgebühren in der ROI-Berechnung*</t>
  </si>
  <si>
    <t>Euro</t>
  </si>
  <si>
    <t>Einrichtung / Einweisung Aufwand in Absprache 
(Schätzung: 1/2 Tag pro Mandant)</t>
  </si>
  <si>
    <t xml:space="preserve">Every entrepreneur is wondering: How much is the profit of my investment? 
This  issue is exactly answered by the ROI-calculator for the Inway-module "Bank Automation Suite".
With the ROI-calculater you get the answer how long it takes to make your investment with the Bank Automation Suite profitable. </t>
  </si>
  <si>
    <t xml:space="preserve">                   Please fill out these fields</t>
  </si>
  <si>
    <t>Your data</t>
  </si>
  <si>
    <t>Values</t>
  </si>
  <si>
    <t>Unit</t>
  </si>
  <si>
    <t>Reference date of the add-on in use</t>
  </si>
  <si>
    <t>Value</t>
  </si>
  <si>
    <t>Invoice per client / week (average)</t>
  </si>
  <si>
    <t>Number of clients</t>
  </si>
  <si>
    <t>Invoices for all clients</t>
  </si>
  <si>
    <t>Saving of time per week (in minutes)</t>
  </si>
  <si>
    <t>Saving of time per week (in hours)</t>
  </si>
  <si>
    <t>Saving of time per month (in hours)</t>
  </si>
  <si>
    <t>hourly rate of accounting fte (gross pay) in Euro</t>
  </si>
  <si>
    <t>Savings of pre-tax pay per month</t>
  </si>
  <si>
    <t>Overhead rate in % 
(payroll taxes 20 %, etc.)</t>
  </si>
  <si>
    <t>piece</t>
  </si>
  <si>
    <t>minutes</t>
  </si>
  <si>
    <t>hours</t>
  </si>
  <si>
    <t>percent</t>
  </si>
  <si>
    <t>Number of invoices per week</t>
  </si>
  <si>
    <t>Saving of time per day (in hours)</t>
  </si>
  <si>
    <t>Saving of time per week</t>
  </si>
  <si>
    <t>Saving of time per invoice (in hours)</t>
  </si>
  <si>
    <t>Saving of time per invoice (in minutes)</t>
  </si>
  <si>
    <t>Saving (in Euro)</t>
  </si>
  <si>
    <t>Saving of salary + overhead rate per month</t>
  </si>
  <si>
    <t>Saving per year</t>
  </si>
  <si>
    <t>Saving in cost per invoice in Euro</t>
  </si>
  <si>
    <t>Costs (in Euro)</t>
  </si>
  <si>
    <t>Maintenance Bank Automation Suite 16 %</t>
  </si>
  <si>
    <t>Installation / configuration (estimate: 2 days)</t>
  </si>
  <si>
    <t>Configuration / instruction (estimate: 1/2 day per client)</t>
  </si>
  <si>
    <t>Total</t>
  </si>
  <si>
    <t>Priceinformation (net price)</t>
  </si>
  <si>
    <t>Basic license (1 client)</t>
  </si>
  <si>
    <t>Each additional client</t>
  </si>
  <si>
    <t>unlimited number of clients</t>
  </si>
  <si>
    <t>Daily rate</t>
  </si>
  <si>
    <t xml:space="preserve">  Price (€)</t>
  </si>
  <si>
    <t xml:space="preserve">Positive ROI after </t>
  </si>
  <si>
    <t>month</t>
  </si>
  <si>
    <t>years</t>
  </si>
  <si>
    <t>Considered Maintenance fees in the ROI-calculation*</t>
  </si>
  <si>
    <t xml:space="preserve">*Only maintenance fees with more than one year of amortization are relevant </t>
  </si>
  <si>
    <t>Lizenzvergütung Bank Automation Suite</t>
  </si>
  <si>
    <t>License fee Bank Automation Suite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</si>
</sst>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"/>
    <numFmt numFmtId="165" formatCode="#,##0_ ;\-#,##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7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Soho Gothic Pro Light"/>
      <family val="2"/>
    </font>
    <font>
      <sz val="11"/>
      <color theme="1"/>
      <name val="Soho Gothic Pro Light"/>
      <family val="2"/>
    </font>
    <font>
      <b/>
      <sz val="12"/>
      <color theme="0"/>
      <name val="Soho Gothic Pro Light"/>
      <family val="2"/>
    </font>
    <font>
      <b/>
      <sz val="11"/>
      <color theme="0"/>
      <name val="Soho Gothic Pro Light"/>
      <family val="2"/>
    </font>
    <font>
      <b/>
      <i/>
      <sz val="11"/>
      <color theme="1"/>
      <name val="Soho Gothic Pro Light"/>
      <family val="2"/>
    </font>
    <font>
      <sz val="11"/>
      <color theme="4"/>
      <name val="Soho Gothic Pro Light"/>
      <family val="2"/>
    </font>
    <font>
      <b/>
      <sz val="11"/>
      <color theme="4"/>
      <name val="Soho Gothic Pro Light"/>
      <family val="2"/>
    </font>
    <font>
      <b/>
      <i/>
      <sz val="11"/>
      <color theme="4"/>
      <name val="Soho Gothic Pro Light"/>
      <family val="2"/>
    </font>
    <font>
      <sz val="26"/>
      <color rgb="FF00A9BA"/>
      <name val="Soho Gothic Pro Light"/>
      <family val="2"/>
    </font>
    <font>
      <sz val="16"/>
      <color theme="4"/>
      <name val="Soho Gothic Pro Light"/>
      <family val="2"/>
    </font>
    <font>
      <sz val="12"/>
      <color theme="1" tint="-0.499984740745262"/>
      <name val="Soho Gothic Pro Light"/>
      <family val="2"/>
    </font>
    <font>
      <b/>
      <sz val="12"/>
      <color theme="1" tint="-0.499984740745262"/>
      <name val="Soho Gothic Pro Light"/>
      <family val="2"/>
    </font>
    <font>
      <sz val="11"/>
      <color theme="1" tint="-0.499984740745262"/>
      <name val="Soho Gothic Pro Light"/>
      <family val="2"/>
    </font>
    <font>
      <sz val="11"/>
      <color theme="1" tint="-0.499984740745262"/>
      <name val="Calibri"/>
      <family val="2"/>
      <scheme val="minor"/>
    </font>
    <font>
      <b/>
      <sz val="11"/>
      <color theme="1" tint="-0.499984740745262"/>
      <name val="Soho Gothic Pro Light"/>
      <family val="2"/>
    </font>
    <font>
      <sz val="10"/>
      <color theme="1" tint="-0.499984740745262"/>
      <name val="Soho Gothic Pro Light"/>
      <family val="2"/>
    </font>
    <font>
      <sz val="11"/>
      <color theme="1" tint="-0.499984740745262"/>
      <name val="Soho Gothic Pro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/>
        <bgColor indexed="64"/>
      </patternFill>
    </fill>
    <fill>
      <patternFill patternType="solid">
        <fgColor rgb="FFF0823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D2D9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0" borderId="2" applyNumberFormat="0" applyFill="0" applyAlignment="0" applyProtection="0"/>
  </cellStyleXfs>
  <cellXfs count="63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wrapText="1" indent="2"/>
    </xf>
    <xf numFmtId="44" fontId="10" fillId="0" borderId="0" xfId="1" applyFont="1" applyAlignment="1">
      <alignment horizontal="right" indent="2"/>
    </xf>
    <xf numFmtId="0" fontId="8" fillId="0" borderId="0" xfId="4" applyFont="1" applyFill="1"/>
    <xf numFmtId="0" fontId="11" fillId="0" borderId="0" xfId="0" applyFont="1"/>
    <xf numFmtId="3" fontId="12" fillId="0" borderId="0" xfId="1" applyNumberFormat="1" applyFont="1" applyFill="1" applyBorder="1" applyAlignment="1">
      <alignment horizontal="right" indent="2"/>
    </xf>
    <xf numFmtId="4" fontId="13" fillId="0" borderId="0" xfId="1" applyNumberFormat="1" applyFont="1" applyFill="1" applyBorder="1" applyAlignment="1">
      <alignment horizontal="right" indent="2"/>
    </xf>
    <xf numFmtId="0" fontId="8" fillId="5" borderId="0" xfId="4" applyFont="1" applyFill="1"/>
    <xf numFmtId="0" fontId="9" fillId="5" borderId="0" xfId="4" applyFont="1" applyFill="1" applyAlignment="1">
      <alignment horizontal="center"/>
    </xf>
    <xf numFmtId="0" fontId="7" fillId="0" borderId="0" xfId="0" applyFont="1" applyFill="1"/>
    <xf numFmtId="0" fontId="8" fillId="5" borderId="0" xfId="4" applyFont="1" applyFill="1" applyAlignment="1">
      <alignment horizontal="center"/>
    </xf>
    <xf numFmtId="0" fontId="8" fillId="7" borderId="0" xfId="4" applyFont="1" applyFill="1" applyAlignment="1">
      <alignment horizontal="center"/>
    </xf>
    <xf numFmtId="0" fontId="8" fillId="7" borderId="0" xfId="4" applyFont="1" applyFill="1"/>
    <xf numFmtId="0" fontId="8" fillId="7" borderId="0" xfId="4" applyFont="1" applyFill="1" applyAlignment="1">
      <alignment horizontal="right" indent="2"/>
    </xf>
    <xf numFmtId="0" fontId="9" fillId="7" borderId="0" xfId="4" applyFont="1" applyFill="1" applyAlignment="1">
      <alignment horizontal="left"/>
    </xf>
    <xf numFmtId="0" fontId="8" fillId="6" borderId="0" xfId="5" applyFont="1" applyFill="1" applyAlignment="1">
      <alignment horizontal="left"/>
    </xf>
    <xf numFmtId="0" fontId="8" fillId="6" borderId="0" xfId="5" applyFont="1" applyFill="1"/>
    <xf numFmtId="0" fontId="7" fillId="6" borderId="0" xfId="0" applyFont="1" applyFill="1"/>
    <xf numFmtId="0" fontId="0" fillId="6" borderId="0" xfId="0" applyFill="1"/>
    <xf numFmtId="0" fontId="18" fillId="0" borderId="0" xfId="0" applyFont="1"/>
    <xf numFmtId="0" fontId="18" fillId="0" borderId="0" xfId="0" applyFont="1" applyAlignment="1">
      <alignment horizontal="left"/>
    </xf>
    <xf numFmtId="3" fontId="18" fillId="0" borderId="0" xfId="0" applyNumberFormat="1" applyFont="1" applyFill="1" applyBorder="1" applyAlignment="1">
      <alignment horizontal="right" indent="2"/>
    </xf>
    <xf numFmtId="165" fontId="18" fillId="0" borderId="0" xfId="1" applyNumberFormat="1" applyFont="1" applyFill="1" applyBorder="1" applyAlignment="1">
      <alignment horizontal="right" indent="2"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top"/>
    </xf>
    <xf numFmtId="0" fontId="19" fillId="0" borderId="0" xfId="0" applyFont="1"/>
    <xf numFmtId="0" fontId="18" fillId="0" borderId="0" xfId="0" applyFont="1" applyAlignment="1">
      <alignment horizontal="right" indent="2"/>
    </xf>
    <xf numFmtId="0" fontId="20" fillId="0" borderId="0" xfId="0" applyFont="1" applyAlignment="1">
      <alignment horizontal="right" indent="2"/>
    </xf>
    <xf numFmtId="0" fontId="18" fillId="0" borderId="0" xfId="0" applyFont="1" applyFill="1"/>
    <xf numFmtId="165" fontId="18" fillId="0" borderId="0" xfId="0" applyNumberFormat="1" applyFont="1" applyFill="1" applyAlignment="1">
      <alignment horizontal="right" indent="1"/>
    </xf>
    <xf numFmtId="165" fontId="18" fillId="0" borderId="0" xfId="1" applyNumberFormat="1" applyFont="1" applyFill="1" applyAlignment="1">
      <alignment horizontal="right" indent="1"/>
    </xf>
    <xf numFmtId="0" fontId="20" fillId="0" borderId="0" xfId="0" applyFont="1" applyFill="1" applyAlignment="1">
      <alignment horizontal="right"/>
    </xf>
    <xf numFmtId="165" fontId="20" fillId="0" borderId="0" xfId="0" applyNumberFormat="1" applyFont="1" applyFill="1" applyAlignment="1">
      <alignment horizontal="right" indent="1"/>
    </xf>
    <xf numFmtId="44" fontId="18" fillId="0" borderId="0" xfId="1" applyFont="1" applyFill="1" applyAlignment="1">
      <alignment horizontal="right" indent="1"/>
    </xf>
    <xf numFmtId="164" fontId="8" fillId="6" borderId="0" xfId="5" applyNumberFormat="1" applyFont="1" applyFill="1" applyAlignment="1">
      <alignment horizontal="right" indent="1"/>
    </xf>
    <xf numFmtId="3" fontId="18" fillId="9" borderId="0" xfId="3" applyNumberFormat="1" applyFont="1" applyFill="1" applyBorder="1" applyAlignment="1" applyProtection="1">
      <alignment horizontal="right" indent="2"/>
      <protection locked="0"/>
    </xf>
    <xf numFmtId="9" fontId="18" fillId="9" borderId="0" xfId="2" applyFont="1" applyFill="1" applyBorder="1" applyAlignment="1" applyProtection="1">
      <alignment horizontal="right" vertical="top" indent="2"/>
      <protection locked="0"/>
    </xf>
    <xf numFmtId="0" fontId="22" fillId="0" borderId="0" xfId="0" applyFont="1"/>
    <xf numFmtId="0" fontId="22" fillId="0" borderId="0" xfId="0" applyFont="1" applyAlignment="1">
      <alignment horizontal="right" indent="1"/>
    </xf>
    <xf numFmtId="0" fontId="18" fillId="0" borderId="0" xfId="0" applyFont="1" applyFill="1" applyAlignment="1">
      <alignment vertical="center" wrapText="1"/>
    </xf>
    <xf numFmtId="0" fontId="9" fillId="7" borderId="0" xfId="4" applyFont="1" applyFill="1" applyAlignment="1">
      <alignment horizontal="left"/>
    </xf>
    <xf numFmtId="0" fontId="7" fillId="6" borderId="0" xfId="0" applyFont="1" applyFill="1"/>
    <xf numFmtId="0" fontId="0" fillId="6" borderId="0" xfId="0" applyFill="1"/>
    <xf numFmtId="0" fontId="18" fillId="0" borderId="0" xfId="0" applyFont="1" applyAlignment="1">
      <alignment horizontal="left"/>
    </xf>
    <xf numFmtId="0" fontId="14" fillId="0" borderId="0" xfId="6" applyFont="1" applyFill="1" applyBorder="1" applyAlignment="1">
      <alignment vertical="center"/>
    </xf>
    <xf numFmtId="0" fontId="21" fillId="0" borderId="0" xfId="0" applyFont="1" applyAlignment="1">
      <alignment horizontal="left"/>
    </xf>
    <xf numFmtId="0" fontId="15" fillId="8" borderId="0" xfId="0" applyFont="1" applyFill="1" applyAlignment="1">
      <alignment horizontal="left" vertical="center"/>
    </xf>
    <xf numFmtId="0" fontId="16" fillId="9" borderId="0" xfId="3" applyFont="1" applyFill="1" applyBorder="1" applyAlignment="1">
      <alignment horizontal="left"/>
    </xf>
    <xf numFmtId="0" fontId="8" fillId="7" borderId="0" xfId="4" applyFont="1" applyFill="1" applyAlignment="1">
      <alignment horizontal="left"/>
    </xf>
    <xf numFmtId="0" fontId="9" fillId="5" borderId="0" xfId="4" applyFont="1" applyFill="1" applyAlignment="1">
      <alignment horizontal="left"/>
    </xf>
    <xf numFmtId="0" fontId="9" fillId="7" borderId="0" xfId="4" applyFont="1" applyFill="1" applyAlignment="1">
      <alignment horizontal="left"/>
    </xf>
    <xf numFmtId="0" fontId="7" fillId="6" borderId="0" xfId="0" applyFont="1" applyFill="1"/>
    <xf numFmtId="0" fontId="0" fillId="6" borderId="0" xfId="0" applyFill="1"/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</cellXfs>
  <cellStyles count="7">
    <cellStyle name="Akzent1" xfId="4" builtinId="29"/>
    <cellStyle name="Akzent2" xfId="5" builtinId="33"/>
    <cellStyle name="Eingabe" xfId="3" builtinId="20"/>
    <cellStyle name="Prozent" xfId="2" builtinId="5"/>
    <cellStyle name="Standard" xfId="0" builtinId="0"/>
    <cellStyle name="Überschrift 1" xfId="6" builtinId="16"/>
    <cellStyle name="Währung" xfId="1" builtinId="4"/>
  </cellStyles>
  <dxfs count="0"/>
  <tableStyles count="0" defaultTableStyle="TableStyleMedium2" defaultPivotStyle="PivotStyleLight16"/>
  <colors>
    <mruColors>
      <color rgb="FF9BD2D9"/>
      <color rgb="FF90CDD5"/>
      <color rgb="FFF08234"/>
      <color rgb="FF00A9BA"/>
      <color rgb="FFFF8900"/>
      <color rgb="FFFCBF52"/>
      <color rgb="FFFFD54F"/>
      <color rgb="FF959A9D"/>
      <color rgb="FFE0E0E0"/>
      <color rgb="FFF8A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805815</xdr:colOff>
      <xdr:row>0</xdr:row>
      <xdr:rowOff>146350</xdr:rowOff>
    </xdr:from>
    <xdr:to>
      <xdr:col>8</xdr:col>
      <xdr:colOff>254635</xdr:colOff>
      <xdr:row>0</xdr:row>
      <xdr:rowOff>658473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9255" y="146350"/>
          <a:ext cx="1430020" cy="512123"/>
        </a:xfrm>
        <a:prstGeom prst="rect">
          <a:avLst/>
        </a:prstGeom>
      </xdr:spPr>
    </xdr:pic>
    <xdr:clientData/>
  </xdr:twoCellAnchor>
  <xdr:twoCellAnchor editAs="oneCell">
    <xdr:from>
      <xdr:col>0</xdr:col>
      <xdr:colOff>198120</xdr:colOff>
      <xdr:row>4</xdr:row>
      <xdr:rowOff>114300</xdr:rowOff>
    </xdr:from>
    <xdr:to>
      <xdr:col>0</xdr:col>
      <xdr:colOff>553720</xdr:colOff>
      <xdr:row>5</xdr:row>
      <xdr:rowOff>228600</xdr:rowOff>
    </xdr:to>
    <xdr:pic>
      <xdr:nvPicPr>
        <xdr:cNvPr id="6" name="Grafik 5" descr="Stift">
          <a:extLst>
            <a:ext uri="{FF2B5EF4-FFF2-40B4-BE49-F238E27FC236}">
              <a16:creationId xmlns:a16="http://schemas.microsoft.com/office/drawing/2014/main" id="{B9F75EE2-9A69-4D14-9936-30793A818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98120" y="2054860"/>
          <a:ext cx="355600" cy="347980"/>
        </a:xfrm>
        <a:prstGeom prst="rect">
          <a:avLst/>
        </a:prstGeom>
      </xdr:spPr>
    </xdr:pic>
    <xdr:clientData/>
  </xdr:twoCellAnchor>
  <xdr:twoCellAnchor editAs="oneCell">
    <xdr:from>
      <xdr:col>1</xdr:col>
      <xdr:colOff>1303020</xdr:colOff>
      <xdr:row>8</xdr:row>
      <xdr:rowOff>12700</xdr:rowOff>
    </xdr:from>
    <xdr:to>
      <xdr:col>1</xdr:col>
      <xdr:colOff>1458595</xdr:colOff>
      <xdr:row>8</xdr:row>
      <xdr:rowOff>177800</xdr:rowOff>
    </xdr:to>
    <xdr:pic>
      <xdr:nvPicPr>
        <xdr:cNvPr id="7" name="Grafik 6" descr="Stift">
          <a:extLst>
            <a:ext uri="{FF2B5EF4-FFF2-40B4-BE49-F238E27FC236}">
              <a16:creationId xmlns:a16="http://schemas.microsoft.com/office/drawing/2014/main" id="{413C548F-D3D8-4A2D-BDCD-7BAE0D42A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052060" y="2969260"/>
          <a:ext cx="165100" cy="165100"/>
        </a:xfrm>
        <a:prstGeom prst="rect">
          <a:avLst/>
        </a:prstGeom>
      </xdr:spPr>
    </xdr:pic>
    <xdr:clientData/>
  </xdr:twoCellAnchor>
  <xdr:twoCellAnchor editAs="oneCell">
    <xdr:from>
      <xdr:col>1</xdr:col>
      <xdr:colOff>1303020</xdr:colOff>
      <xdr:row>9</xdr:row>
      <xdr:rowOff>2540</xdr:rowOff>
    </xdr:from>
    <xdr:to>
      <xdr:col>1</xdr:col>
      <xdr:colOff>1458595</xdr:colOff>
      <xdr:row>9</xdr:row>
      <xdr:rowOff>167640</xdr:rowOff>
    </xdr:to>
    <xdr:pic>
      <xdr:nvPicPr>
        <xdr:cNvPr id="10" name="Grafik 9" descr="Stift">
          <a:extLst>
            <a:ext uri="{FF2B5EF4-FFF2-40B4-BE49-F238E27FC236}">
              <a16:creationId xmlns:a16="http://schemas.microsoft.com/office/drawing/2014/main" id="{427E2BB3-D765-4922-90E3-13198F87E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052060" y="3202940"/>
          <a:ext cx="165100" cy="165100"/>
        </a:xfrm>
        <a:prstGeom prst="rect">
          <a:avLst/>
        </a:prstGeom>
      </xdr:spPr>
    </xdr:pic>
    <xdr:clientData/>
  </xdr:twoCellAnchor>
  <xdr:twoCellAnchor editAs="oneCell">
    <xdr:from>
      <xdr:col>1</xdr:col>
      <xdr:colOff>1305560</xdr:colOff>
      <xdr:row>16</xdr:row>
      <xdr:rowOff>10160</xdr:rowOff>
    </xdr:from>
    <xdr:to>
      <xdr:col>1</xdr:col>
      <xdr:colOff>1432560</xdr:colOff>
      <xdr:row>16</xdr:row>
      <xdr:rowOff>175260</xdr:rowOff>
    </xdr:to>
    <xdr:pic>
      <xdr:nvPicPr>
        <xdr:cNvPr id="11" name="Grafik 10" descr="Stift">
          <a:extLst>
            <a:ext uri="{FF2B5EF4-FFF2-40B4-BE49-F238E27FC236}">
              <a16:creationId xmlns:a16="http://schemas.microsoft.com/office/drawing/2014/main" id="{36757013-EDB1-4216-9A46-BED31C684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950460" y="4925060"/>
          <a:ext cx="127000" cy="165100"/>
        </a:xfrm>
        <a:prstGeom prst="rect">
          <a:avLst/>
        </a:prstGeom>
      </xdr:spPr>
    </xdr:pic>
    <xdr:clientData/>
  </xdr:twoCellAnchor>
  <xdr:twoCellAnchor editAs="oneCell">
    <xdr:from>
      <xdr:col>1</xdr:col>
      <xdr:colOff>1303020</xdr:colOff>
      <xdr:row>14</xdr:row>
      <xdr:rowOff>2540</xdr:rowOff>
    </xdr:from>
    <xdr:to>
      <xdr:col>1</xdr:col>
      <xdr:colOff>1458595</xdr:colOff>
      <xdr:row>14</xdr:row>
      <xdr:rowOff>167640</xdr:rowOff>
    </xdr:to>
    <xdr:pic>
      <xdr:nvPicPr>
        <xdr:cNvPr id="9" name="Grafik 8" descr="Stift">
          <a:extLst>
            <a:ext uri="{FF2B5EF4-FFF2-40B4-BE49-F238E27FC236}">
              <a16:creationId xmlns:a16="http://schemas.microsoft.com/office/drawing/2014/main" id="{90E73235-722C-4A47-90AF-C83A4BCCC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184140" y="4310380"/>
          <a:ext cx="155575" cy="165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805815</xdr:colOff>
      <xdr:row>0</xdr:row>
      <xdr:rowOff>146350</xdr:rowOff>
    </xdr:from>
    <xdr:to>
      <xdr:col>8</xdr:col>
      <xdr:colOff>254635</xdr:colOff>
      <xdr:row>0</xdr:row>
      <xdr:rowOff>658473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E992849-86B5-405E-97EF-D79F818F7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4175" y="146350"/>
          <a:ext cx="1422400" cy="512123"/>
        </a:xfrm>
        <a:prstGeom prst="rect">
          <a:avLst/>
        </a:prstGeom>
      </xdr:spPr>
    </xdr:pic>
    <xdr:clientData/>
  </xdr:twoCellAnchor>
  <xdr:twoCellAnchor editAs="oneCell">
    <xdr:from>
      <xdr:col>0</xdr:col>
      <xdr:colOff>198120</xdr:colOff>
      <xdr:row>4</xdr:row>
      <xdr:rowOff>114300</xdr:rowOff>
    </xdr:from>
    <xdr:to>
      <xdr:col>0</xdr:col>
      <xdr:colOff>553720</xdr:colOff>
      <xdr:row>5</xdr:row>
      <xdr:rowOff>228600</xdr:rowOff>
    </xdr:to>
    <xdr:pic>
      <xdr:nvPicPr>
        <xdr:cNvPr id="3" name="Grafik 2" descr="Stift">
          <a:extLst>
            <a:ext uri="{FF2B5EF4-FFF2-40B4-BE49-F238E27FC236}">
              <a16:creationId xmlns:a16="http://schemas.microsoft.com/office/drawing/2014/main" id="{60DC6EDA-48EB-4D83-90A1-05955DDBF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98120" y="1943100"/>
          <a:ext cx="355600" cy="350520"/>
        </a:xfrm>
        <a:prstGeom prst="rect">
          <a:avLst/>
        </a:prstGeom>
      </xdr:spPr>
    </xdr:pic>
    <xdr:clientData/>
  </xdr:twoCellAnchor>
  <xdr:twoCellAnchor editAs="oneCell">
    <xdr:from>
      <xdr:col>1</xdr:col>
      <xdr:colOff>1303020</xdr:colOff>
      <xdr:row>8</xdr:row>
      <xdr:rowOff>12700</xdr:rowOff>
    </xdr:from>
    <xdr:to>
      <xdr:col>1</xdr:col>
      <xdr:colOff>1458595</xdr:colOff>
      <xdr:row>8</xdr:row>
      <xdr:rowOff>177800</xdr:rowOff>
    </xdr:to>
    <xdr:pic>
      <xdr:nvPicPr>
        <xdr:cNvPr id="4" name="Grafik 3" descr="Stift">
          <a:extLst>
            <a:ext uri="{FF2B5EF4-FFF2-40B4-BE49-F238E27FC236}">
              <a16:creationId xmlns:a16="http://schemas.microsoft.com/office/drawing/2014/main" id="{1DB31111-A094-40C4-8849-9215500D9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181600" y="2862580"/>
          <a:ext cx="155575" cy="165100"/>
        </a:xfrm>
        <a:prstGeom prst="rect">
          <a:avLst/>
        </a:prstGeom>
      </xdr:spPr>
    </xdr:pic>
    <xdr:clientData/>
  </xdr:twoCellAnchor>
  <xdr:twoCellAnchor editAs="oneCell">
    <xdr:from>
      <xdr:col>1</xdr:col>
      <xdr:colOff>1303020</xdr:colOff>
      <xdr:row>9</xdr:row>
      <xdr:rowOff>2540</xdr:rowOff>
    </xdr:from>
    <xdr:to>
      <xdr:col>1</xdr:col>
      <xdr:colOff>1458595</xdr:colOff>
      <xdr:row>9</xdr:row>
      <xdr:rowOff>167640</xdr:rowOff>
    </xdr:to>
    <xdr:pic>
      <xdr:nvPicPr>
        <xdr:cNvPr id="5" name="Grafik 4" descr="Stift">
          <a:extLst>
            <a:ext uri="{FF2B5EF4-FFF2-40B4-BE49-F238E27FC236}">
              <a16:creationId xmlns:a16="http://schemas.microsoft.com/office/drawing/2014/main" id="{515B9FFA-828A-42D7-B0EB-C4690F578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181600" y="3096260"/>
          <a:ext cx="155575" cy="165100"/>
        </a:xfrm>
        <a:prstGeom prst="rect">
          <a:avLst/>
        </a:prstGeom>
      </xdr:spPr>
    </xdr:pic>
    <xdr:clientData/>
  </xdr:twoCellAnchor>
  <xdr:twoCellAnchor editAs="oneCell">
    <xdr:from>
      <xdr:col>1</xdr:col>
      <xdr:colOff>1305560</xdr:colOff>
      <xdr:row>16</xdr:row>
      <xdr:rowOff>10160</xdr:rowOff>
    </xdr:from>
    <xdr:to>
      <xdr:col>1</xdr:col>
      <xdr:colOff>1432560</xdr:colOff>
      <xdr:row>16</xdr:row>
      <xdr:rowOff>175260</xdr:rowOff>
    </xdr:to>
    <xdr:pic>
      <xdr:nvPicPr>
        <xdr:cNvPr id="6" name="Grafik 5" descr="Stift">
          <a:extLst>
            <a:ext uri="{FF2B5EF4-FFF2-40B4-BE49-F238E27FC236}">
              <a16:creationId xmlns:a16="http://schemas.microsoft.com/office/drawing/2014/main" id="{AAB94E8B-1D15-4877-93F5-EC8EB965E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184140" y="4810760"/>
          <a:ext cx="127000" cy="165100"/>
        </a:xfrm>
        <a:prstGeom prst="rect">
          <a:avLst/>
        </a:prstGeom>
      </xdr:spPr>
    </xdr:pic>
    <xdr:clientData/>
  </xdr:twoCellAnchor>
  <xdr:twoCellAnchor editAs="oneCell">
    <xdr:from>
      <xdr:col>1</xdr:col>
      <xdr:colOff>1303020</xdr:colOff>
      <xdr:row>14</xdr:row>
      <xdr:rowOff>2540</xdr:rowOff>
    </xdr:from>
    <xdr:to>
      <xdr:col>1</xdr:col>
      <xdr:colOff>1458595</xdr:colOff>
      <xdr:row>14</xdr:row>
      <xdr:rowOff>167640</xdr:rowOff>
    </xdr:to>
    <xdr:pic>
      <xdr:nvPicPr>
        <xdr:cNvPr id="7" name="Grafik 6" descr="Stift">
          <a:extLst>
            <a:ext uri="{FF2B5EF4-FFF2-40B4-BE49-F238E27FC236}">
              <a16:creationId xmlns:a16="http://schemas.microsoft.com/office/drawing/2014/main" id="{C08674DD-6D00-434C-ABA2-93849586B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181600" y="4315460"/>
          <a:ext cx="155575" cy="165100"/>
        </a:xfrm>
        <a:prstGeom prst="rect">
          <a:avLst/>
        </a:prstGeom>
      </xdr:spPr>
    </xdr:pic>
    <xdr:clientData/>
  </xdr:twoCellAnchor>
  <xdr:twoCellAnchor editAs="oneCell">
    <xdr:from>
      <xdr:col>0</xdr:col>
      <xdr:colOff>198120</xdr:colOff>
      <xdr:row>4</xdr:row>
      <xdr:rowOff>114300</xdr:rowOff>
    </xdr:from>
    <xdr:to>
      <xdr:col>0</xdr:col>
      <xdr:colOff>553720</xdr:colOff>
      <xdr:row>5</xdr:row>
      <xdr:rowOff>231140</xdr:rowOff>
    </xdr:to>
    <xdr:pic>
      <xdr:nvPicPr>
        <xdr:cNvPr id="8" name="Grafik 7" descr="Stift">
          <a:extLst>
            <a:ext uri="{FF2B5EF4-FFF2-40B4-BE49-F238E27FC236}">
              <a16:creationId xmlns:a16="http://schemas.microsoft.com/office/drawing/2014/main" id="{E6C8290C-69D2-474A-9DB9-9DCAFDCBB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98120" y="2225040"/>
          <a:ext cx="355600" cy="353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Inway_1">
      <a:dk1>
        <a:srgbClr val="717171"/>
      </a:dk1>
      <a:lt1>
        <a:srgbClr val="FFFFFF"/>
      </a:lt1>
      <a:dk2>
        <a:srgbClr val="7F7F7F"/>
      </a:dk2>
      <a:lt2>
        <a:srgbClr val="D8D8D8"/>
      </a:lt2>
      <a:accent1>
        <a:srgbClr val="00A9BA"/>
      </a:accent1>
      <a:accent2>
        <a:srgbClr val="FF8900"/>
      </a:accent2>
      <a:accent3>
        <a:srgbClr val="7C8286"/>
      </a:accent3>
      <a:accent4>
        <a:srgbClr val="D8D8D8"/>
      </a:accent4>
      <a:accent5>
        <a:srgbClr val="006974"/>
      </a:accent5>
      <a:accent6>
        <a:srgbClr val="F25523"/>
      </a:accent6>
      <a:hlink>
        <a:srgbClr val="25C6FF"/>
      </a:hlink>
      <a:folHlink>
        <a:srgbClr val="7030A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zoomScale="75" zoomScaleNormal="75" workbookViewId="0">
      <selection activeCell="B9" sqref="B9"/>
    </sheetView>
  </sheetViews>
  <sheetFormatPr baseColWidth="10" defaultRowHeight="15" x14ac:dyDescent="0.25"/>
  <cols>
    <col min="1" max="1" width="56.5703125" customWidth="1"/>
    <col min="2" max="2" width="21.85546875" customWidth="1"/>
    <col min="3" max="3" width="9.7109375" customWidth="1"/>
    <col min="4" max="4" width="4" customWidth="1"/>
    <col min="5" max="5" width="36.85546875" customWidth="1"/>
    <col min="6" max="6" width="13" customWidth="1"/>
    <col min="7" max="7" width="19.28515625" customWidth="1"/>
    <col min="8" max="8" width="9.42578125" customWidth="1"/>
    <col min="9" max="9" width="4" customWidth="1"/>
  </cols>
  <sheetData>
    <row r="1" spans="1:9" ht="61.9" customHeight="1" x14ac:dyDescent="0.25">
      <c r="A1" s="51" t="s">
        <v>43</v>
      </c>
      <c r="B1" s="51"/>
      <c r="C1" s="51"/>
      <c r="D1" s="51"/>
      <c r="E1" s="51"/>
      <c r="F1" s="51"/>
      <c r="G1" s="51"/>
      <c r="H1" s="51"/>
    </row>
    <row r="2" spans="1:9" ht="48" customHeight="1" x14ac:dyDescent="0.25">
      <c r="A2" s="60" t="s">
        <v>45</v>
      </c>
      <c r="B2" s="61"/>
      <c r="C2" s="61"/>
      <c r="D2" s="61"/>
      <c r="E2" s="61"/>
      <c r="F2" s="61"/>
      <c r="G2" s="61"/>
      <c r="H2" s="61"/>
    </row>
    <row r="3" spans="1:9" ht="10.15" customHeight="1" x14ac:dyDescent="0.25">
      <c r="A3" s="2"/>
      <c r="B3" s="3"/>
      <c r="C3" s="3"/>
      <c r="D3" s="3"/>
      <c r="E3" s="3"/>
      <c r="F3" s="3"/>
      <c r="G3" s="3"/>
      <c r="H3" s="3"/>
    </row>
    <row r="4" spans="1:9" s="1" customFormat="1" ht="24" customHeight="1" x14ac:dyDescent="0.25">
      <c r="A4" s="53" t="s">
        <v>40</v>
      </c>
      <c r="B4" s="53"/>
      <c r="C4" s="53"/>
      <c r="D4" s="53"/>
      <c r="E4" s="53"/>
      <c r="F4" s="53"/>
      <c r="G4" s="53"/>
      <c r="H4" s="53"/>
      <c r="I4" s="53"/>
    </row>
    <row r="5" spans="1:9" ht="18.75" customHeight="1" x14ac:dyDescent="0.25"/>
    <row r="6" spans="1:9" ht="21" x14ac:dyDescent="0.45">
      <c r="A6" s="54" t="s">
        <v>44</v>
      </c>
      <c r="B6" s="54"/>
      <c r="C6" s="54"/>
      <c r="D6" s="54"/>
      <c r="E6" s="54"/>
      <c r="F6" s="54"/>
      <c r="G6" s="54"/>
      <c r="H6" s="54"/>
      <c r="I6" s="54"/>
    </row>
    <row r="7" spans="1:9" ht="20.25" customHeight="1" x14ac:dyDescent="0.4">
      <c r="A7" s="4"/>
      <c r="B7" s="4"/>
      <c r="C7" s="4"/>
      <c r="D7" s="4"/>
      <c r="E7" s="4"/>
      <c r="F7" s="4"/>
      <c r="G7" s="4"/>
      <c r="H7" s="4"/>
    </row>
    <row r="8" spans="1:9" ht="21" x14ac:dyDescent="0.45">
      <c r="A8" s="14" t="s">
        <v>11</v>
      </c>
      <c r="B8" s="17" t="s">
        <v>10</v>
      </c>
      <c r="C8" s="14" t="s">
        <v>30</v>
      </c>
      <c r="D8" s="10"/>
      <c r="E8" s="55" t="s">
        <v>42</v>
      </c>
      <c r="F8" s="55"/>
      <c r="G8" s="18" t="s">
        <v>18</v>
      </c>
      <c r="H8" s="55" t="s">
        <v>30</v>
      </c>
      <c r="I8" s="55"/>
    </row>
    <row r="9" spans="1:9" ht="18.75" x14ac:dyDescent="0.4">
      <c r="A9" s="26" t="s">
        <v>19</v>
      </c>
      <c r="B9" s="42">
        <v>1500</v>
      </c>
      <c r="C9" s="27" t="s">
        <v>29</v>
      </c>
      <c r="D9" s="5"/>
      <c r="E9" s="62" t="s">
        <v>22</v>
      </c>
      <c r="F9" s="62"/>
      <c r="G9" s="33">
        <v>1000</v>
      </c>
      <c r="H9" s="27" t="s">
        <v>29</v>
      </c>
      <c r="I9" s="32"/>
    </row>
    <row r="10" spans="1:9" ht="18.75" x14ac:dyDescent="0.4">
      <c r="A10" s="26" t="s">
        <v>20</v>
      </c>
      <c r="B10" s="42">
        <v>2</v>
      </c>
      <c r="C10" s="27" t="s">
        <v>29</v>
      </c>
      <c r="D10" s="5"/>
      <c r="E10" s="62" t="s">
        <v>0</v>
      </c>
      <c r="F10" s="62"/>
      <c r="G10" s="33">
        <v>4</v>
      </c>
      <c r="H10" s="27" t="s">
        <v>32</v>
      </c>
      <c r="I10" s="32"/>
    </row>
    <row r="11" spans="1:9" ht="18.75" x14ac:dyDescent="0.4">
      <c r="A11" s="26" t="s">
        <v>13</v>
      </c>
      <c r="B11" s="28">
        <f>B9*B10</f>
        <v>3000</v>
      </c>
      <c r="C11" s="27" t="s">
        <v>29</v>
      </c>
      <c r="D11" s="5"/>
      <c r="E11" s="62" t="s">
        <v>1</v>
      </c>
      <c r="F11" s="62"/>
      <c r="G11" s="33">
        <f>G10*5</f>
        <v>20</v>
      </c>
      <c r="H11" s="27" t="s">
        <v>32</v>
      </c>
      <c r="I11" s="32"/>
    </row>
    <row r="12" spans="1:9" ht="18.75" x14ac:dyDescent="0.4">
      <c r="A12" s="26" t="s">
        <v>4</v>
      </c>
      <c r="B12" s="28">
        <f>G13*B11</f>
        <v>3600</v>
      </c>
      <c r="C12" s="27" t="s">
        <v>31</v>
      </c>
      <c r="D12" s="5"/>
      <c r="E12" s="62" t="s">
        <v>2</v>
      </c>
      <c r="F12" s="62"/>
      <c r="G12" s="34">
        <f>G11/G9</f>
        <v>0.02</v>
      </c>
      <c r="H12" s="27" t="s">
        <v>32</v>
      </c>
      <c r="I12" s="32"/>
    </row>
    <row r="13" spans="1:9" ht="18.75" x14ac:dyDescent="0.4">
      <c r="A13" s="26" t="s">
        <v>5</v>
      </c>
      <c r="B13" s="28">
        <f>B12/60</f>
        <v>60</v>
      </c>
      <c r="C13" s="27" t="s">
        <v>32</v>
      </c>
      <c r="D13" s="5"/>
      <c r="E13" s="62" t="s">
        <v>3</v>
      </c>
      <c r="F13" s="62"/>
      <c r="G13" s="34">
        <f>G12*60</f>
        <v>1.2</v>
      </c>
      <c r="H13" s="27" t="s">
        <v>31</v>
      </c>
      <c r="I13" s="32"/>
    </row>
    <row r="14" spans="1:9" ht="18.75" x14ac:dyDescent="0.4">
      <c r="A14" s="26" t="s">
        <v>12</v>
      </c>
      <c r="B14" s="28">
        <f>B13*4</f>
        <v>240</v>
      </c>
      <c r="C14" s="27" t="s">
        <v>32</v>
      </c>
      <c r="D14" s="5"/>
      <c r="E14" s="11"/>
      <c r="F14" s="11"/>
      <c r="G14" s="11"/>
      <c r="H14" s="11"/>
    </row>
    <row r="15" spans="1:9" ht="18.75" x14ac:dyDescent="0.4">
      <c r="A15" s="26" t="s">
        <v>6</v>
      </c>
      <c r="B15" s="42">
        <v>20</v>
      </c>
      <c r="C15" s="27" t="s">
        <v>46</v>
      </c>
      <c r="D15" s="4"/>
      <c r="E15" s="4"/>
      <c r="F15" s="4"/>
      <c r="G15" s="4"/>
      <c r="H15" s="4"/>
    </row>
    <row r="16" spans="1:9" ht="18.75" x14ac:dyDescent="0.4">
      <c r="A16" s="26" t="s">
        <v>35</v>
      </c>
      <c r="B16" s="29">
        <f>B15*B14</f>
        <v>4800</v>
      </c>
      <c r="C16" s="27" t="s">
        <v>46</v>
      </c>
      <c r="D16" s="4"/>
      <c r="E16" s="4"/>
      <c r="F16" s="4"/>
      <c r="G16" s="4"/>
      <c r="H16" s="4"/>
    </row>
    <row r="17" spans="1:9" ht="37.5" x14ac:dyDescent="0.4">
      <c r="A17" s="30" t="s">
        <v>21</v>
      </c>
      <c r="B17" s="43">
        <v>0.2</v>
      </c>
      <c r="C17" s="31" t="s">
        <v>47</v>
      </c>
      <c r="D17" s="7"/>
      <c r="E17" s="4"/>
      <c r="F17" s="4"/>
      <c r="G17" s="4"/>
      <c r="H17" s="4"/>
    </row>
    <row r="18" spans="1:9" ht="18.75" x14ac:dyDescent="0.4">
      <c r="A18" s="6"/>
      <c r="B18" s="8"/>
      <c r="C18" s="4"/>
      <c r="D18" s="4"/>
      <c r="E18" s="4"/>
      <c r="F18" s="4" t="s">
        <v>27</v>
      </c>
      <c r="G18" s="4"/>
      <c r="H18" s="4"/>
    </row>
    <row r="19" spans="1:9" ht="21" x14ac:dyDescent="0.45">
      <c r="A19" s="14" t="s">
        <v>36</v>
      </c>
      <c r="B19" s="15" t="s">
        <v>37</v>
      </c>
      <c r="C19" s="56"/>
      <c r="D19" s="56"/>
      <c r="E19" s="56"/>
      <c r="F19" s="56"/>
      <c r="G19" s="56"/>
      <c r="H19" s="56"/>
      <c r="I19" s="56"/>
    </row>
    <row r="20" spans="1:9" ht="18.75" x14ac:dyDescent="0.4">
      <c r="A20" s="26" t="s">
        <v>8</v>
      </c>
      <c r="B20" s="12">
        <f>B16+(B16*B17)</f>
        <v>5760</v>
      </c>
      <c r="C20" s="4"/>
      <c r="D20" s="4"/>
      <c r="E20" s="4"/>
      <c r="F20" s="4"/>
      <c r="G20" s="4"/>
      <c r="H20" s="4"/>
    </row>
    <row r="21" spans="1:9" ht="18.75" x14ac:dyDescent="0.4">
      <c r="A21" s="26" t="s">
        <v>7</v>
      </c>
      <c r="B21" s="12">
        <f>B20*12</f>
        <v>69120</v>
      </c>
      <c r="C21" s="4"/>
      <c r="D21" s="4"/>
      <c r="E21" s="4"/>
      <c r="F21" s="4"/>
      <c r="G21" s="4"/>
      <c r="H21" s="4"/>
    </row>
    <row r="22" spans="1:9" ht="18.75" x14ac:dyDescent="0.4">
      <c r="A22" s="26" t="s">
        <v>28</v>
      </c>
      <c r="B22" s="13">
        <f>G12*(B15+(B15*B17/100))</f>
        <v>0.40079999999999999</v>
      </c>
      <c r="C22" s="4"/>
      <c r="D22" s="4"/>
      <c r="E22" s="4"/>
      <c r="F22" s="4"/>
      <c r="G22" s="4"/>
      <c r="H22" s="4"/>
    </row>
    <row r="23" spans="1:9" ht="15" customHeight="1" x14ac:dyDescent="0.4">
      <c r="A23" s="4"/>
      <c r="B23" s="9"/>
      <c r="C23" s="4"/>
      <c r="D23" s="4"/>
      <c r="E23" s="4"/>
      <c r="F23" s="4"/>
      <c r="G23" s="4"/>
      <c r="H23" s="4"/>
    </row>
    <row r="24" spans="1:9" ht="21" x14ac:dyDescent="0.45">
      <c r="A24" s="19" t="s">
        <v>34</v>
      </c>
      <c r="B24" s="20"/>
      <c r="C24" s="19"/>
      <c r="D24" s="19"/>
      <c r="E24" s="19" t="s">
        <v>9</v>
      </c>
      <c r="F24" s="18" t="s">
        <v>48</v>
      </c>
      <c r="G24" s="21"/>
      <c r="H24" s="57"/>
      <c r="I24" s="57"/>
    </row>
    <row r="25" spans="1:9" ht="18.75" x14ac:dyDescent="0.4">
      <c r="A25" s="35" t="s">
        <v>97</v>
      </c>
      <c r="B25" s="36">
        <f>IF(B10=1,F25,IF(F25+((B10-1)*F26)&lt;(F25+F27),F25+((B10-1)*F26),F25+F27))</f>
        <v>13500</v>
      </c>
      <c r="C25" s="35"/>
      <c r="D25" s="35"/>
      <c r="E25" s="35" t="s">
        <v>26</v>
      </c>
      <c r="F25" s="37">
        <v>12000</v>
      </c>
      <c r="G25" s="35"/>
      <c r="H25" s="16"/>
    </row>
    <row r="26" spans="1:9" ht="18.75" x14ac:dyDescent="0.4">
      <c r="A26" s="35" t="s">
        <v>41</v>
      </c>
      <c r="B26" s="36">
        <f>B25*0.16</f>
        <v>2160</v>
      </c>
      <c r="C26" s="35"/>
      <c r="D26" s="35"/>
      <c r="E26" s="35" t="s">
        <v>14</v>
      </c>
      <c r="F26" s="37">
        <v>1500</v>
      </c>
      <c r="G26" s="35"/>
      <c r="H26" s="16"/>
    </row>
    <row r="27" spans="1:9" ht="18.75" x14ac:dyDescent="0.4">
      <c r="A27" s="35" t="s">
        <v>17</v>
      </c>
      <c r="B27" s="36">
        <v>2400</v>
      </c>
      <c r="C27" s="35"/>
      <c r="D27" s="35"/>
      <c r="E27" s="35" t="s">
        <v>15</v>
      </c>
      <c r="F27" s="37">
        <v>30000</v>
      </c>
      <c r="G27" s="35"/>
      <c r="H27" s="16"/>
    </row>
    <row r="28" spans="1:9" ht="39" customHeight="1" x14ac:dyDescent="0.4">
      <c r="A28" s="46" t="s">
        <v>51</v>
      </c>
      <c r="B28" s="36">
        <f>F28*B10/2</f>
        <v>1200</v>
      </c>
      <c r="C28" s="35"/>
      <c r="D28" s="35"/>
      <c r="E28" s="35" t="s">
        <v>16</v>
      </c>
      <c r="F28" s="37">
        <v>1200</v>
      </c>
      <c r="G28" s="35"/>
      <c r="H28" s="16"/>
    </row>
    <row r="29" spans="1:9" ht="18.75" x14ac:dyDescent="0.4">
      <c r="A29" s="38" t="s">
        <v>23</v>
      </c>
      <c r="B29" s="39">
        <f>SUM(B25:B28)</f>
        <v>19260</v>
      </c>
      <c r="C29" s="35"/>
      <c r="D29" s="35"/>
      <c r="E29" s="35"/>
      <c r="F29" s="40"/>
      <c r="G29" s="35"/>
      <c r="H29" s="16"/>
    </row>
    <row r="30" spans="1:9" ht="8.25" customHeight="1" x14ac:dyDescent="0.4">
      <c r="A30" s="4"/>
      <c r="B30" s="4"/>
      <c r="C30" s="4"/>
      <c r="D30" s="4"/>
      <c r="E30" s="4"/>
      <c r="F30" s="4"/>
      <c r="G30" s="4"/>
      <c r="H30" s="4"/>
    </row>
    <row r="31" spans="1:9" ht="21" x14ac:dyDescent="0.45">
      <c r="A31" s="22" t="s">
        <v>38</v>
      </c>
      <c r="B31" s="41">
        <f>($B$29+B33)/$B$21*12</f>
        <v>3.34375</v>
      </c>
      <c r="C31" s="23" t="s">
        <v>24</v>
      </c>
      <c r="D31" s="23"/>
      <c r="E31" s="24"/>
      <c r="F31" s="24"/>
      <c r="G31" s="24"/>
      <c r="H31" s="58"/>
      <c r="I31" s="58"/>
    </row>
    <row r="32" spans="1:9" ht="21" x14ac:dyDescent="0.45">
      <c r="A32" s="22" t="s">
        <v>39</v>
      </c>
      <c r="B32" s="41">
        <f>($B$29+B33)/$B$21</f>
        <v>0.27864583333333331</v>
      </c>
      <c r="C32" s="23" t="s">
        <v>25</v>
      </c>
      <c r="D32" s="23"/>
      <c r="E32" s="25"/>
      <c r="F32" s="25"/>
      <c r="G32" s="25"/>
      <c r="H32" s="59"/>
      <c r="I32" s="59"/>
    </row>
    <row r="33" spans="1:8" ht="28.9" customHeight="1" x14ac:dyDescent="0.4">
      <c r="A33" s="26" t="s">
        <v>49</v>
      </c>
      <c r="B33" s="45">
        <f>IF($B$29/$B$21 &lt; 1, 0, ROUNDUP(($B$29/$B$21)-1, 0)*$B$26)</f>
        <v>0</v>
      </c>
      <c r="C33" s="44" t="s">
        <v>50</v>
      </c>
      <c r="E33" s="4"/>
      <c r="F33" s="4"/>
      <c r="G33" s="4"/>
      <c r="H33" s="4"/>
    </row>
    <row r="34" spans="1:8" ht="25.9" customHeight="1" x14ac:dyDescent="0.4">
      <c r="A34" s="52" t="s">
        <v>33</v>
      </c>
      <c r="B34" s="52"/>
      <c r="C34" s="52"/>
      <c r="D34" s="52"/>
      <c r="E34" s="4"/>
      <c r="F34" s="4"/>
      <c r="G34" s="4"/>
      <c r="H34" s="4"/>
    </row>
  </sheetData>
  <sheetProtection sheet="1" objects="1" scenarios="1" selectLockedCells="1"/>
  <mergeCells count="16">
    <mergeCell ref="A1:H1"/>
    <mergeCell ref="A34:D34"/>
    <mergeCell ref="A4:I4"/>
    <mergeCell ref="A6:I6"/>
    <mergeCell ref="H8:I8"/>
    <mergeCell ref="C19:I19"/>
    <mergeCell ref="H24:I24"/>
    <mergeCell ref="H31:I31"/>
    <mergeCell ref="H32:I32"/>
    <mergeCell ref="E8:F8"/>
    <mergeCell ref="A2:H2"/>
    <mergeCell ref="E9:F9"/>
    <mergeCell ref="E10:F10"/>
    <mergeCell ref="E11:F11"/>
    <mergeCell ref="E12:F12"/>
    <mergeCell ref="E13:F13"/>
  </mergeCells>
  <pageMargins left="0.98425196850393704" right="0.98425196850393704" top="0.31496062992125984" bottom="0.31496062992125984" header="0.31496062992125984" footer="0.31496062992125984"/>
  <pageSetup paperSize="9" scale="69" orientation="landscape" r:id="rId1"/>
  <headerFooter>
    <oddFooter>&amp;L©Inway Systems&amp;C&amp;D&amp;RSeite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D34B2-C522-415A-AF38-5A5EECCC9F90}">
  <dimension ref="A1:I34"/>
  <sheetViews>
    <sheetView showGridLines="0" topLeftCell="A7" zoomScale="75" zoomScaleNormal="75" workbookViewId="0">
      <selection activeCell="B9" sqref="B9"/>
    </sheetView>
  </sheetViews>
  <sheetFormatPr baseColWidth="10" defaultRowHeight="15" x14ac:dyDescent="0.25"/>
  <cols>
    <col min="1" max="1" width="56.5703125" customWidth="1"/>
    <col min="2" max="2" width="21.85546875" customWidth="1"/>
    <col min="3" max="3" width="9.7109375" customWidth="1"/>
    <col min="4" max="4" width="4" customWidth="1"/>
    <col min="5" max="5" width="36.85546875" customWidth="1"/>
    <col min="6" max="6" width="13" customWidth="1"/>
    <col min="7" max="7" width="19.28515625" customWidth="1"/>
    <col min="8" max="8" width="9.42578125" customWidth="1"/>
    <col min="9" max="9" width="4" customWidth="1"/>
  </cols>
  <sheetData>
    <row r="1" spans="1:9" ht="61.9" customHeight="1" x14ac:dyDescent="0.25">
      <c r="A1" s="51" t="s">
        <v>43</v>
      </c>
      <c r="B1" s="51"/>
      <c r="C1" s="51"/>
      <c r="D1" s="51"/>
      <c r="E1" s="51"/>
      <c r="F1" s="51"/>
      <c r="G1" s="51"/>
      <c r="H1" s="51"/>
    </row>
    <row r="2" spans="1:9" ht="69.599999999999994" customHeight="1" x14ac:dyDescent="0.25">
      <c r="A2" s="60" t="s">
        <v>52</v>
      </c>
      <c r="B2" s="61"/>
      <c r="C2" s="61"/>
      <c r="D2" s="61"/>
      <c r="E2" s="61"/>
      <c r="F2" s="61"/>
      <c r="G2" s="61"/>
      <c r="H2" s="61"/>
    </row>
    <row r="3" spans="1:9" ht="10.15" customHeight="1" x14ac:dyDescent="0.25">
      <c r="A3" s="2"/>
      <c r="B3" s="3"/>
      <c r="C3" s="3"/>
      <c r="D3" s="3"/>
      <c r="E3" s="3"/>
      <c r="F3" s="3"/>
      <c r="G3" s="3"/>
      <c r="H3" s="3"/>
    </row>
    <row r="4" spans="1:9" s="1" customFormat="1" ht="24" customHeight="1" x14ac:dyDescent="0.25">
      <c r="A4" s="53" t="s">
        <v>40</v>
      </c>
      <c r="B4" s="53"/>
      <c r="C4" s="53"/>
      <c r="D4" s="53"/>
      <c r="E4" s="53"/>
      <c r="F4" s="53"/>
      <c r="G4" s="53"/>
      <c r="H4" s="53"/>
      <c r="I4" s="53"/>
    </row>
    <row r="5" spans="1:9" ht="18.75" customHeight="1" x14ac:dyDescent="0.25"/>
    <row r="6" spans="1:9" ht="21" x14ac:dyDescent="0.45">
      <c r="A6" s="54" t="s">
        <v>53</v>
      </c>
      <c r="B6" s="54"/>
      <c r="C6" s="54"/>
      <c r="D6" s="54"/>
      <c r="E6" s="54"/>
      <c r="F6" s="54"/>
      <c r="G6" s="54"/>
      <c r="H6" s="54"/>
      <c r="I6" s="54"/>
    </row>
    <row r="7" spans="1:9" ht="20.25" customHeight="1" x14ac:dyDescent="0.4">
      <c r="A7" s="4"/>
      <c r="B7" s="4"/>
      <c r="C7" s="4"/>
      <c r="D7" s="4"/>
      <c r="E7" s="4"/>
      <c r="F7" s="4"/>
      <c r="G7" s="4"/>
      <c r="H7" s="4"/>
    </row>
    <row r="8" spans="1:9" ht="21" x14ac:dyDescent="0.45">
      <c r="A8" s="14" t="s">
        <v>54</v>
      </c>
      <c r="B8" s="17" t="s">
        <v>55</v>
      </c>
      <c r="C8" s="14" t="s">
        <v>56</v>
      </c>
      <c r="D8" s="10"/>
      <c r="E8" s="55" t="s">
        <v>57</v>
      </c>
      <c r="F8" s="55"/>
      <c r="G8" s="18" t="s">
        <v>58</v>
      </c>
      <c r="H8" s="55" t="s">
        <v>56</v>
      </c>
      <c r="I8" s="55"/>
    </row>
    <row r="9" spans="1:9" ht="18.75" x14ac:dyDescent="0.4">
      <c r="A9" s="26" t="s">
        <v>59</v>
      </c>
      <c r="B9" s="42">
        <v>1500</v>
      </c>
      <c r="C9" s="50" t="s">
        <v>68</v>
      </c>
      <c r="D9" s="5"/>
      <c r="E9" s="50" t="s">
        <v>72</v>
      </c>
      <c r="F9" s="50" t="s">
        <v>72</v>
      </c>
      <c r="G9" s="33">
        <v>1000</v>
      </c>
      <c r="H9" s="50" t="s">
        <v>68</v>
      </c>
      <c r="I9" s="32"/>
    </row>
    <row r="10" spans="1:9" ht="18.75" x14ac:dyDescent="0.4">
      <c r="A10" s="26" t="s">
        <v>60</v>
      </c>
      <c r="B10" s="42">
        <v>2</v>
      </c>
      <c r="C10" s="50" t="s">
        <v>68</v>
      </c>
      <c r="D10" s="5"/>
      <c r="E10" s="50" t="s">
        <v>73</v>
      </c>
      <c r="F10" s="50" t="s">
        <v>73</v>
      </c>
      <c r="G10" s="33">
        <v>4</v>
      </c>
      <c r="H10" s="50" t="s">
        <v>70</v>
      </c>
      <c r="I10" s="32"/>
    </row>
    <row r="11" spans="1:9" ht="18.75" x14ac:dyDescent="0.4">
      <c r="A11" s="26" t="s">
        <v>61</v>
      </c>
      <c r="B11" s="28">
        <f>B9*B10</f>
        <v>3000</v>
      </c>
      <c r="C11" s="50" t="s">
        <v>68</v>
      </c>
      <c r="D11" s="5"/>
      <c r="E11" s="50" t="s">
        <v>74</v>
      </c>
      <c r="F11" s="50" t="s">
        <v>74</v>
      </c>
      <c r="G11" s="33">
        <f>G10*5</f>
        <v>20</v>
      </c>
      <c r="H11" s="50" t="s">
        <v>70</v>
      </c>
      <c r="I11" s="32"/>
    </row>
    <row r="12" spans="1:9" ht="18.75" x14ac:dyDescent="0.4">
      <c r="A12" s="26" t="s">
        <v>62</v>
      </c>
      <c r="B12" s="28">
        <f>G13*B11</f>
        <v>3600</v>
      </c>
      <c r="C12" s="50" t="s">
        <v>69</v>
      </c>
      <c r="D12" s="5"/>
      <c r="E12" s="50" t="s">
        <v>75</v>
      </c>
      <c r="F12" s="50" t="s">
        <v>75</v>
      </c>
      <c r="G12" s="34">
        <f>G11/G9</f>
        <v>0.02</v>
      </c>
      <c r="H12" s="50" t="s">
        <v>70</v>
      </c>
      <c r="I12" s="32"/>
    </row>
    <row r="13" spans="1:9" ht="18.75" x14ac:dyDescent="0.4">
      <c r="A13" s="26" t="s">
        <v>63</v>
      </c>
      <c r="B13" s="28">
        <f>B12/60</f>
        <v>60</v>
      </c>
      <c r="C13" s="50" t="s">
        <v>70</v>
      </c>
      <c r="D13" s="5"/>
      <c r="E13" s="50" t="s">
        <v>76</v>
      </c>
      <c r="F13" s="50" t="s">
        <v>76</v>
      </c>
      <c r="G13" s="34">
        <f>G12*60</f>
        <v>1.2</v>
      </c>
      <c r="H13" s="50" t="s">
        <v>69</v>
      </c>
      <c r="I13" s="32"/>
    </row>
    <row r="14" spans="1:9" ht="18.75" x14ac:dyDescent="0.4">
      <c r="A14" s="26" t="s">
        <v>64</v>
      </c>
      <c r="B14" s="28">
        <f>B13*4</f>
        <v>240</v>
      </c>
      <c r="C14" s="50" t="s">
        <v>70</v>
      </c>
      <c r="D14" s="5"/>
      <c r="E14" s="11"/>
      <c r="F14" s="11"/>
      <c r="G14" s="11"/>
      <c r="H14" s="11"/>
    </row>
    <row r="15" spans="1:9" ht="18.75" x14ac:dyDescent="0.4">
      <c r="A15" s="26" t="s">
        <v>65</v>
      </c>
      <c r="B15" s="42">
        <v>20</v>
      </c>
      <c r="C15" s="50" t="s">
        <v>50</v>
      </c>
      <c r="D15" s="4"/>
      <c r="E15" s="4"/>
      <c r="F15" s="4"/>
      <c r="G15" s="4"/>
      <c r="H15" s="4"/>
    </row>
    <row r="16" spans="1:9" ht="18.75" x14ac:dyDescent="0.4">
      <c r="A16" s="26" t="s">
        <v>66</v>
      </c>
      <c r="B16" s="29">
        <f>B15*B14</f>
        <v>4800</v>
      </c>
      <c r="C16" s="50" t="s">
        <v>50</v>
      </c>
      <c r="D16" s="4"/>
      <c r="E16" s="4"/>
      <c r="F16" s="4"/>
      <c r="G16" s="4"/>
      <c r="H16" s="4"/>
    </row>
    <row r="17" spans="1:9" ht="37.5" x14ac:dyDescent="0.4">
      <c r="A17" s="30" t="s">
        <v>67</v>
      </c>
      <c r="B17" s="43">
        <v>0.2</v>
      </c>
      <c r="C17" s="31" t="s">
        <v>71</v>
      </c>
      <c r="D17" s="7"/>
      <c r="E17" s="4"/>
      <c r="F17" s="4"/>
      <c r="G17" s="4"/>
      <c r="H17" s="4"/>
    </row>
    <row r="18" spans="1:9" ht="18.75" x14ac:dyDescent="0.4">
      <c r="A18" s="6"/>
      <c r="B18" s="8"/>
      <c r="C18" s="4"/>
      <c r="D18" s="4"/>
      <c r="E18" s="4"/>
      <c r="F18" s="4" t="s">
        <v>27</v>
      </c>
      <c r="G18" s="4"/>
      <c r="H18" s="4"/>
    </row>
    <row r="19" spans="1:9" ht="21" x14ac:dyDescent="0.45">
      <c r="A19" s="14" t="s">
        <v>77</v>
      </c>
      <c r="B19" s="15" t="s">
        <v>37</v>
      </c>
      <c r="C19" s="56"/>
      <c r="D19" s="56"/>
      <c r="E19" s="56"/>
      <c r="F19" s="56"/>
      <c r="G19" s="56"/>
      <c r="H19" s="56"/>
      <c r="I19" s="56"/>
    </row>
    <row r="20" spans="1:9" ht="18.75" x14ac:dyDescent="0.4">
      <c r="A20" s="26" t="s">
        <v>78</v>
      </c>
      <c r="B20" s="12">
        <f>B16+(B16*B17)</f>
        <v>5760</v>
      </c>
      <c r="C20" s="4"/>
      <c r="D20" s="4"/>
      <c r="E20" s="4"/>
      <c r="F20" s="4"/>
      <c r="G20" s="4"/>
      <c r="H20" s="4"/>
    </row>
    <row r="21" spans="1:9" ht="18.75" x14ac:dyDescent="0.4">
      <c r="A21" s="26" t="s">
        <v>79</v>
      </c>
      <c r="B21" s="12">
        <f>B20*12</f>
        <v>69120</v>
      </c>
      <c r="C21" s="4"/>
      <c r="D21" s="4"/>
      <c r="E21" s="4"/>
      <c r="F21" s="4"/>
      <c r="G21" s="4"/>
      <c r="H21" s="4"/>
    </row>
    <row r="22" spans="1:9" ht="18.75" x14ac:dyDescent="0.4">
      <c r="A22" s="26" t="s">
        <v>80</v>
      </c>
      <c r="B22" s="13">
        <f>G12*(B15+(B15*B17/100))</f>
        <v>0.40079999999999999</v>
      </c>
      <c r="C22" s="4"/>
      <c r="D22" s="4"/>
      <c r="E22" s="4"/>
      <c r="F22" s="4"/>
      <c r="G22" s="4"/>
      <c r="H22" s="4"/>
    </row>
    <row r="23" spans="1:9" ht="10.15" customHeight="1" x14ac:dyDescent="0.4">
      <c r="A23" s="4"/>
      <c r="B23" s="9"/>
      <c r="C23" s="4"/>
      <c r="D23" s="4"/>
      <c r="E23" s="4"/>
      <c r="F23" s="4"/>
      <c r="G23" s="4"/>
      <c r="H23" s="4"/>
    </row>
    <row r="24" spans="1:9" ht="21" x14ac:dyDescent="0.45">
      <c r="A24" s="19" t="s">
        <v>81</v>
      </c>
      <c r="B24" s="20"/>
      <c r="C24" s="19"/>
      <c r="D24" s="19"/>
      <c r="E24" s="19" t="s">
        <v>86</v>
      </c>
      <c r="F24" s="18" t="s">
        <v>91</v>
      </c>
      <c r="G24" s="47"/>
      <c r="H24" s="57"/>
      <c r="I24" s="57"/>
    </row>
    <row r="25" spans="1:9" ht="18.75" x14ac:dyDescent="0.4">
      <c r="A25" s="35" t="s">
        <v>98</v>
      </c>
      <c r="B25" s="36">
        <f>IF(B10=1,F25,IF(F25+((B10-1)*F26)&lt;(F25+F27),F25+((B10-1)*F26),F25+F27))</f>
        <v>13500</v>
      </c>
      <c r="C25" s="35"/>
      <c r="D25" s="35"/>
      <c r="E25" s="35" t="s">
        <v>87</v>
      </c>
      <c r="F25" s="37">
        <v>12000</v>
      </c>
      <c r="G25" s="35"/>
      <c r="H25" s="16"/>
    </row>
    <row r="26" spans="1:9" ht="18.75" x14ac:dyDescent="0.4">
      <c r="A26" s="35" t="s">
        <v>82</v>
      </c>
      <c r="B26" s="36">
        <f>B25*0.16</f>
        <v>2160</v>
      </c>
      <c r="C26" s="35"/>
      <c r="D26" s="35"/>
      <c r="E26" s="35" t="s">
        <v>88</v>
      </c>
      <c r="F26" s="37">
        <v>1500</v>
      </c>
      <c r="G26" s="35"/>
      <c r="H26" s="16"/>
    </row>
    <row r="27" spans="1:9" ht="18.75" x14ac:dyDescent="0.4">
      <c r="A27" s="35" t="s">
        <v>83</v>
      </c>
      <c r="B27" s="36">
        <v>2400</v>
      </c>
      <c r="C27" s="35"/>
      <c r="D27" s="35"/>
      <c r="E27" s="35" t="s">
        <v>89</v>
      </c>
      <c r="F27" s="37">
        <v>30000</v>
      </c>
      <c r="G27" s="35"/>
      <c r="H27" s="16"/>
    </row>
    <row r="28" spans="1:9" ht="39" customHeight="1" x14ac:dyDescent="0.4">
      <c r="A28" s="35" t="s">
        <v>84</v>
      </c>
      <c r="B28" s="36">
        <f>F28*B10/2</f>
        <v>1200</v>
      </c>
      <c r="C28" s="35"/>
      <c r="D28" s="35"/>
      <c r="E28" s="35" t="s">
        <v>90</v>
      </c>
      <c r="F28" s="37">
        <v>1200</v>
      </c>
      <c r="G28" s="35"/>
      <c r="H28" s="16"/>
    </row>
    <row r="29" spans="1:9" ht="18.75" x14ac:dyDescent="0.4">
      <c r="A29" s="38" t="s">
        <v>85</v>
      </c>
      <c r="B29" s="39">
        <f>SUM(B25:B28)</f>
        <v>19260</v>
      </c>
      <c r="C29" s="35"/>
      <c r="D29" s="35"/>
      <c r="E29" s="35"/>
      <c r="F29" s="40"/>
      <c r="G29" s="35"/>
      <c r="H29" s="16"/>
    </row>
    <row r="30" spans="1:9" ht="8.25" customHeight="1" x14ac:dyDescent="0.4">
      <c r="A30" s="4"/>
      <c r="B30" s="4"/>
      <c r="C30" s="4"/>
      <c r="D30" s="4"/>
      <c r="E30" s="4"/>
      <c r="F30" s="4"/>
      <c r="G30" s="4"/>
      <c r="H30" s="4"/>
    </row>
    <row r="31" spans="1:9" ht="21" x14ac:dyDescent="0.45">
      <c r="A31" s="22" t="s">
        <v>92</v>
      </c>
      <c r="B31" s="41">
        <f>($B$29+B33)/$B$21*12</f>
        <v>3.34375</v>
      </c>
      <c r="C31" s="23" t="s">
        <v>93</v>
      </c>
      <c r="D31" s="23"/>
      <c r="E31" s="48"/>
      <c r="F31" s="48"/>
      <c r="G31" s="48"/>
      <c r="H31" s="58"/>
      <c r="I31" s="58"/>
    </row>
    <row r="32" spans="1:9" ht="21" x14ac:dyDescent="0.45">
      <c r="A32" s="22" t="s">
        <v>92</v>
      </c>
      <c r="B32" s="41">
        <f>($B$29+B33)/$B$21</f>
        <v>0.27864583333333331</v>
      </c>
      <c r="C32" s="23" t="s">
        <v>94</v>
      </c>
      <c r="D32" s="23"/>
      <c r="E32" s="49"/>
      <c r="F32" s="49"/>
      <c r="G32" s="49"/>
      <c r="H32" s="59"/>
      <c r="I32" s="59"/>
    </row>
    <row r="33" spans="1:8" ht="28.9" customHeight="1" x14ac:dyDescent="0.4">
      <c r="A33" s="44" t="s">
        <v>95</v>
      </c>
      <c r="B33" s="45">
        <f>IF($B$29/$B$21 &lt; 1, 0, ROUNDUP(($B$29/$B$21)-1, 0)*$B$26)</f>
        <v>0</v>
      </c>
      <c r="C33" s="44" t="s">
        <v>50</v>
      </c>
      <c r="E33" s="4"/>
      <c r="F33" s="4"/>
      <c r="G33" s="4"/>
      <c r="H33" s="4"/>
    </row>
    <row r="34" spans="1:8" ht="25.9" customHeight="1" x14ac:dyDescent="0.4">
      <c r="A34" s="52" t="s">
        <v>96</v>
      </c>
      <c r="B34" s="52"/>
      <c r="C34" s="52"/>
      <c r="D34" s="52"/>
      <c r="E34" s="4"/>
      <c r="F34" s="4"/>
      <c r="G34" s="4"/>
      <c r="H34" s="4"/>
    </row>
  </sheetData>
  <sheetProtection sheet="1" objects="1" scenarios="1" selectLockedCells="1"/>
  <mergeCells count="11">
    <mergeCell ref="A1:H1"/>
    <mergeCell ref="A2:H2"/>
    <mergeCell ref="A4:I4"/>
    <mergeCell ref="A6:I6"/>
    <mergeCell ref="E8:F8"/>
    <mergeCell ref="H8:I8"/>
    <mergeCell ref="H24:I24"/>
    <mergeCell ref="H31:I31"/>
    <mergeCell ref="H32:I32"/>
    <mergeCell ref="A34:D34"/>
    <mergeCell ref="C19:I19"/>
  </mergeCells>
  <pageMargins left="0.98425196850393704" right="0.98425196850393704" top="0.31496062992125984" bottom="0.31496062992125984" header="0.31496062992125984" footer="0.31496062992125984"/>
  <pageSetup paperSize="9" scale="69" orientation="landscape" r:id="rId1"/>
  <headerFooter>
    <oddFooter>&amp;L©Inway Systems&amp;C&amp;D&amp;RSeite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ROI-Rechner German</vt:lpstr>
      <vt:lpstr>ROI-Rechner English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Maier</dc:creator>
  <cp:lastModifiedBy>Katrin Härle</cp:lastModifiedBy>
  <cp:lastPrinted>2019-06-21T08:17:09Z</cp:lastPrinted>
  <dcterms:created xsi:type="dcterms:W3CDTF">2013-10-10T07:16:59Z</dcterms:created>
  <dcterms:modified xsi:type="dcterms:W3CDTF">2019-07-05T07:12:25Z</dcterms:modified>
</cp:coreProperties>
</file>